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ropbox\Il mio PC (DESKTOP-BS34K24)\Desktop\"/>
    </mc:Choice>
  </mc:AlternateContent>
  <xr:revisionPtr revIDLastSave="0" documentId="13_ncr:1_{FFD5E3EB-F104-4BC9-9A46-60829244B6F0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Ore totali 2000-2024" sheetId="2" r:id="rId1"/>
    <sheet name="Oreperbranca" sheetId="3" r:id="rId2"/>
    <sheet name="OretotaliArticolazioni" sheetId="4" r:id="rId3"/>
    <sheet name="Demografia Distretti" sheetId="5" r:id="rId4"/>
    <sheet name="OreperbrancheB1" sheetId="6" r:id="rId5"/>
    <sheet name="OreperbrancheB2" sheetId="8" r:id="rId6"/>
    <sheet name="OreperbrancheMS" sheetId="7" r:id="rId7"/>
    <sheet name="OreperbrancheTT" sheetId="9" r:id="rId8"/>
    <sheet name="OreperbrancheNE" sheetId="10" r:id="rId9"/>
    <sheet name="Oreperbranche" sheetId="11" r:id="rId10"/>
    <sheet name="Oreperbrancheperabitante" sheetId="14" r:id="rId11"/>
    <sheet name="Specialisti per branca" sheetId="12" r:id="rId12"/>
    <sheet name="Localizzazione Veterinari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3" i="2" l="1"/>
  <c r="B42" i="10"/>
  <c r="G38" i="11"/>
  <c r="B21" i="14"/>
  <c r="C21" i="14"/>
  <c r="D21" i="14"/>
  <c r="E21" i="14"/>
  <c r="F21" i="14"/>
  <c r="G21" i="11"/>
  <c r="B41" i="9"/>
  <c r="B40" i="7"/>
  <c r="B40" i="8"/>
  <c r="B40" i="6"/>
  <c r="B45" i="3"/>
  <c r="Z3" i="2" s="1"/>
  <c r="E9" i="13"/>
  <c r="E8" i="13"/>
  <c r="G39" i="11"/>
  <c r="C10" i="13"/>
  <c r="D10" i="13"/>
  <c r="B10" i="13"/>
  <c r="B88" i="4"/>
  <c r="C83" i="4" s="1"/>
  <c r="D16" i="14"/>
  <c r="D30" i="14"/>
  <c r="D32" i="14"/>
  <c r="D12" i="14"/>
  <c r="B39" i="12"/>
  <c r="D6" i="13"/>
  <c r="C37" i="4"/>
  <c r="C9" i="5"/>
  <c r="B9" i="5"/>
  <c r="D9" i="5" s="1"/>
  <c r="D6" i="14"/>
  <c r="F7" i="14"/>
  <c r="D7" i="14"/>
  <c r="B7" i="14"/>
  <c r="B26" i="14"/>
  <c r="E3" i="14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D3" i="14"/>
  <c r="D4" i="14"/>
  <c r="D5" i="14"/>
  <c r="D8" i="14"/>
  <c r="D9" i="14"/>
  <c r="D10" i="14"/>
  <c r="D11" i="14"/>
  <c r="D13" i="14"/>
  <c r="D14" i="14"/>
  <c r="D15" i="14"/>
  <c r="D17" i="14"/>
  <c r="D18" i="14"/>
  <c r="D19" i="14"/>
  <c r="D20" i="14"/>
  <c r="D22" i="14"/>
  <c r="D23" i="14"/>
  <c r="D24" i="14"/>
  <c r="D25" i="14"/>
  <c r="D26" i="14"/>
  <c r="D27" i="14"/>
  <c r="D28" i="14"/>
  <c r="D29" i="14"/>
  <c r="D31" i="14"/>
  <c r="D33" i="14"/>
  <c r="D34" i="14"/>
  <c r="D35" i="14"/>
  <c r="D36" i="14"/>
  <c r="D37" i="14"/>
  <c r="D38" i="14"/>
  <c r="D39" i="14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B3" i="14"/>
  <c r="B4" i="14"/>
  <c r="B5" i="14"/>
  <c r="B6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2" i="14"/>
  <c r="B23" i="14"/>
  <c r="B24" i="14"/>
  <c r="B25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F3" i="14"/>
  <c r="F4" i="14"/>
  <c r="F5" i="14"/>
  <c r="F6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G19" i="11"/>
  <c r="B83" i="4" l="1"/>
  <c r="B82" i="4"/>
  <c r="C82" i="4"/>
  <c r="D82" i="4"/>
  <c r="D83" i="4"/>
  <c r="B5" i="13"/>
  <c r="B35" i="10" l="1"/>
  <c r="B12" i="10" l="1"/>
  <c r="B12" i="4" s="1"/>
  <c r="B9" i="4" l="1"/>
  <c r="B56" i="4" l="1"/>
  <c r="B55" i="4"/>
  <c r="B54" i="4"/>
  <c r="G23" i="11" l="1"/>
  <c r="B2" i="14" l="1"/>
  <c r="C2" i="14"/>
  <c r="D2" i="14"/>
  <c r="E2" i="14"/>
  <c r="F2" i="14"/>
  <c r="G2" i="11"/>
  <c r="B45" i="12" l="1"/>
  <c r="G3" i="11" l="1"/>
  <c r="G36" i="11" l="1"/>
  <c r="G5" i="11" l="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20" i="11"/>
  <c r="G22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7" i="11"/>
  <c r="G40" i="11"/>
  <c r="G41" i="11"/>
  <c r="G4" i="11"/>
  <c r="G42" i="11" l="1"/>
  <c r="F40" i="14" l="1"/>
  <c r="E40" i="14"/>
  <c r="D40" i="14"/>
  <c r="C40" i="14"/>
  <c r="E3" i="13"/>
  <c r="E5" i="13"/>
  <c r="E6" i="13"/>
  <c r="E2" i="13"/>
  <c r="E7" i="13"/>
  <c r="E4" i="13"/>
  <c r="F42" i="11"/>
  <c r="D42" i="11"/>
  <c r="C42" i="11"/>
  <c r="E42" i="11"/>
  <c r="B42" i="11"/>
  <c r="E10" i="13" l="1"/>
  <c r="B53" i="4"/>
  <c r="B36" i="4" l="1"/>
  <c r="B11" i="4"/>
  <c r="B35" i="4" s="1"/>
  <c r="D35" i="4" s="1"/>
  <c r="B10" i="4"/>
  <c r="B34" i="4" s="1"/>
  <c r="D34" i="4" s="1"/>
  <c r="B33" i="4"/>
  <c r="D33" i="4" s="1"/>
  <c r="D8" i="5"/>
  <c r="D36" i="4" l="1"/>
  <c r="D4" i="5"/>
  <c r="D6" i="5"/>
  <c r="B8" i="4"/>
  <c r="D7" i="5"/>
  <c r="D5" i="5"/>
  <c r="B32" i="4" l="1"/>
  <c r="B20" i="4"/>
  <c r="B40" i="14"/>
  <c r="D32" i="4" l="1"/>
  <c r="B37" i="4"/>
  <c r="D37" i="4" s="1"/>
</calcChain>
</file>

<file path=xl/sharedStrings.xml><?xml version="1.0" encoding="utf-8"?>
<sst xmlns="http://schemas.openxmlformats.org/spreadsheetml/2006/main" count="449" uniqueCount="105">
  <si>
    <t>Branca specialistica</t>
  </si>
  <si>
    <t>BIOLOGIA</t>
  </si>
  <si>
    <t>CARDIOLOGIA</t>
  </si>
  <si>
    <t>CHIRURGIA GENERALE</t>
  </si>
  <si>
    <t>DERMATOLOGIA</t>
  </si>
  <si>
    <t>ENDOCRINOLOGIA</t>
  </si>
  <si>
    <t>FISIOCHINESITERAPIA</t>
  </si>
  <si>
    <t>GENERICO AMBULATORIALE</t>
  </si>
  <si>
    <t>MEDICINA DELLO SPORT</t>
  </si>
  <si>
    <t>NEUROLOGIA</t>
  </si>
  <si>
    <t>NEUROPSICHIATRIA INFANTILE</t>
  </si>
  <si>
    <t>OCULISTICA</t>
  </si>
  <si>
    <t>ODONTOIATRIA</t>
  </si>
  <si>
    <t>OSTETRICIA E GINECOLOGIA</t>
  </si>
  <si>
    <t>OTORINOLARINGOIATRIA</t>
  </si>
  <si>
    <t>PATOLOGIA CLINICA</t>
  </si>
  <si>
    <t>PEDIATRIA</t>
  </si>
  <si>
    <t>PNEUMOLOGIA</t>
  </si>
  <si>
    <t>RADIOLOGIA</t>
  </si>
  <si>
    <t>UROLOGIA</t>
  </si>
  <si>
    <t>ORTOPEDIA</t>
  </si>
  <si>
    <t>GERIATRIA</t>
  </si>
  <si>
    <t>IGIENE E MEDICINA PREVENTIVA</t>
  </si>
  <si>
    <t>REUMATOLOGIA</t>
  </si>
  <si>
    <t>ONCOLOGIA</t>
  </si>
  <si>
    <t>MEDICINA LEGALE</t>
  </si>
  <si>
    <t>GASTROENTEROLOGIA</t>
  </si>
  <si>
    <t>MALATTIE INFETTIVE</t>
  </si>
  <si>
    <t>IGIENE DEGLI ALIMENTI AREA B</t>
  </si>
  <si>
    <t>IGIENE DEGLI ALLEVAMENTI AREA C</t>
  </si>
  <si>
    <t>SANITA' ANIMALE AREA A</t>
  </si>
  <si>
    <t>SommaDiOre settimanali</t>
  </si>
  <si>
    <t>AUDIOLOGIA</t>
  </si>
  <si>
    <t>CHIRURGIA MAXILLO FACCIALE</t>
  </si>
  <si>
    <t>Benevento 1 - B1</t>
  </si>
  <si>
    <t>Benevento 2 - B2</t>
  </si>
  <si>
    <t>Montesarchio - MS</t>
  </si>
  <si>
    <t>Telese Terme - TT</t>
  </si>
  <si>
    <t>Nord - Est - NE</t>
  </si>
  <si>
    <t>UOST</t>
  </si>
  <si>
    <t>Dipartimenti</t>
  </si>
  <si>
    <t>Articolazione</t>
  </si>
  <si>
    <t>Popolazione</t>
  </si>
  <si>
    <t>Densità</t>
  </si>
  <si>
    <t>BENEVENTO</t>
  </si>
  <si>
    <t>B1</t>
  </si>
  <si>
    <t>B2</t>
  </si>
  <si>
    <t>MS</t>
  </si>
  <si>
    <t>TT</t>
  </si>
  <si>
    <t>NE</t>
  </si>
  <si>
    <t>Distretto</t>
  </si>
  <si>
    <t>Kmq</t>
  </si>
  <si>
    <t>Ore settimanali</t>
  </si>
  <si>
    <t>Branca</t>
  </si>
  <si>
    <t>SommaDiSommaDiOre settimanali</t>
  </si>
  <si>
    <t>BIOLOGIIA</t>
  </si>
  <si>
    <t>PSICHIATRIA</t>
  </si>
  <si>
    <t>Ore annue</t>
  </si>
  <si>
    <t>Ore annue per abitante</t>
  </si>
  <si>
    <t>NEI DISTRETTI E NEI DIPARTIMENTI E SERVIZI TERRITORIALI</t>
  </si>
  <si>
    <t>NUMERO ORE SPECIALISTICA AMBULATORIALE</t>
  </si>
  <si>
    <t>RAPPORTATO ALLA POPOLAZIONE</t>
  </si>
  <si>
    <t>DISTRIBUZIONE DELLE ORE DI SPECIALISTICA AMBULATORIALE</t>
  </si>
  <si>
    <t>ConteggioDiCod_sanitario</t>
  </si>
  <si>
    <t>ANESTESIOLOGIA E RIANIMAZIONE</t>
  </si>
  <si>
    <t>AREA A</t>
  </si>
  <si>
    <t>AREA B</t>
  </si>
  <si>
    <t>AREA C</t>
  </si>
  <si>
    <t>MORCONE</t>
  </si>
  <si>
    <t>SAN BARTOLOMEO IN G.</t>
  </si>
  <si>
    <t>MONTESARCHIO</t>
  </si>
  <si>
    <t>SAN MARCO DEI C.</t>
  </si>
  <si>
    <t>TELESE TERME</t>
  </si>
  <si>
    <t>TOTALE</t>
  </si>
  <si>
    <t>PAV</t>
  </si>
  <si>
    <t>Direzione Sanitaria</t>
  </si>
  <si>
    <t>DSM</t>
  </si>
  <si>
    <t>CHIRURGIA VASCOLARE</t>
  </si>
  <si>
    <t>PSICOTERAPIA PER PSICOLOGI</t>
  </si>
  <si>
    <t>PSICOLOGIA PER PSICOLOGI</t>
  </si>
  <si>
    <t>ANATOMIA PATOLOGICA</t>
  </si>
  <si>
    <t>Territorio ASL Benevento</t>
  </si>
  <si>
    <t>ALLERGOLOGIA</t>
  </si>
  <si>
    <t>NEFROLOGIA</t>
  </si>
  <si>
    <t>ORE PER AREA</t>
  </si>
  <si>
    <t>Medicina e Chirurgia</t>
  </si>
  <si>
    <t>Medicina Veterinaria</t>
  </si>
  <si>
    <t>Psicologia</t>
  </si>
  <si>
    <t>Biologia</t>
  </si>
  <si>
    <t>MEDICINA DEL LAVORO</t>
  </si>
  <si>
    <t>ISTAT 01/01/2020</t>
  </si>
  <si>
    <t>SESSO</t>
  </si>
  <si>
    <t>FEMMINE</t>
  </si>
  <si>
    <t>MASCHI</t>
  </si>
  <si>
    <t>ETA'</t>
  </si>
  <si>
    <t>MEDIA</t>
  </si>
  <si>
    <t>MINIMA</t>
  </si>
  <si>
    <t>MASSIMA</t>
  </si>
  <si>
    <t>Anno attuale</t>
  </si>
  <si>
    <t>SCIENZA DELL'ALIMENTAZIONE E DIETOLOGIA</t>
  </si>
  <si>
    <t>DIP.PREVENZ.</t>
  </si>
  <si>
    <t>SCIENZA DELL'ALIMENTAZIONE</t>
  </si>
  <si>
    <t>Alto Sannio Fortore - ASF (ex NE)</t>
  </si>
  <si>
    <t>SERD</t>
  </si>
  <si>
    <t>MEDICINA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</si>
</sst>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333333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charset val="161"/>
    </font>
    <font>
      <sz val="10"/>
      <color indexed="8"/>
      <name val="Arial"/>
    </font>
    <font>
      <b/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</cellStyleXfs>
  <cellXfs count="123">
    <xf numFmtId="0" fontId="0" fillId="0" borderId="0" xfId="0"/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right" wrapText="1"/>
    </xf>
    <xf numFmtId="0" fontId="3" fillId="0" borderId="1" xfId="2" applyFont="1" applyBorder="1" applyAlignment="1">
      <alignment horizontal="right" wrapText="1"/>
    </xf>
    <xf numFmtId="0" fontId="6" fillId="0" borderId="1" xfId="1" applyFont="1" applyBorder="1" applyAlignment="1">
      <alignment horizontal="right" wrapText="1"/>
    </xf>
    <xf numFmtId="3" fontId="0" fillId="0" borderId="0" xfId="0" applyNumberFormat="1"/>
    <xf numFmtId="0" fontId="7" fillId="0" borderId="0" xfId="0" applyFont="1" applyAlignment="1">
      <alignment wrapText="1"/>
    </xf>
    <xf numFmtId="0" fontId="7" fillId="0" borderId="0" xfId="0" applyFont="1"/>
    <xf numFmtId="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2" fontId="0" fillId="0" borderId="2" xfId="0" applyNumberFormat="1" applyBorder="1"/>
    <xf numFmtId="0" fontId="1" fillId="0" borderId="1" xfId="6" applyFont="1" applyBorder="1" applyAlignment="1">
      <alignment wrapText="1"/>
    </xf>
    <xf numFmtId="0" fontId="0" fillId="0" borderId="0" xfId="0" applyAlignment="1">
      <alignment horizontal="left"/>
    </xf>
    <xf numFmtId="0" fontId="1" fillId="0" borderId="3" xfId="1" applyFont="1" applyBorder="1" applyAlignment="1">
      <alignment wrapText="1"/>
    </xf>
    <xf numFmtId="0" fontId="3" fillId="2" borderId="2" xfId="2" applyFont="1" applyFill="1" applyBorder="1" applyAlignment="1">
      <alignment horizontal="center"/>
    </xf>
    <xf numFmtId="0" fontId="8" fillId="2" borderId="2" xfId="7" applyFont="1" applyFill="1" applyBorder="1" applyAlignment="1">
      <alignment horizontal="center"/>
    </xf>
    <xf numFmtId="0" fontId="5" fillId="0" borderId="2" xfId="0" applyFont="1" applyBorder="1"/>
    <xf numFmtId="0" fontId="8" fillId="3" borderId="0" xfId="9" applyFont="1" applyFill="1" applyAlignment="1">
      <alignment horizontal="center"/>
    </xf>
    <xf numFmtId="0" fontId="8" fillId="0" borderId="0" xfId="9" applyFont="1" applyAlignment="1">
      <alignment horizontal="right" wrapText="1"/>
    </xf>
    <xf numFmtId="0" fontId="8" fillId="0" borderId="0" xfId="9" applyFont="1" applyAlignment="1">
      <alignment horizontal="center"/>
    </xf>
    <xf numFmtId="2" fontId="0" fillId="0" borderId="0" xfId="0" applyNumberFormat="1" applyAlignment="1">
      <alignment horizontal="right"/>
    </xf>
    <xf numFmtId="0" fontId="8" fillId="0" borderId="5" xfId="9" applyFont="1" applyBorder="1" applyAlignment="1">
      <alignment horizontal="right" wrapText="1"/>
    </xf>
    <xf numFmtId="0" fontId="8" fillId="0" borderId="6" xfId="9" applyFont="1" applyBorder="1" applyAlignment="1">
      <alignment horizontal="right" wrapText="1"/>
    </xf>
    <xf numFmtId="0" fontId="0" fillId="0" borderId="7" xfId="0" applyBorder="1"/>
    <xf numFmtId="2" fontId="0" fillId="0" borderId="0" xfId="0" applyNumberForma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2" borderId="4" xfId="8" applyFont="1" applyFill="1" applyBorder="1" applyAlignment="1">
      <alignment horizontal="center"/>
    </xf>
    <xf numFmtId="0" fontId="9" fillId="0" borderId="2" xfId="8" applyFont="1" applyBorder="1" applyAlignment="1">
      <alignment wrapText="1"/>
    </xf>
    <xf numFmtId="0" fontId="9" fillId="0" borderId="2" xfId="8" applyFont="1" applyBorder="1" applyAlignment="1">
      <alignment horizontal="right" wrapText="1"/>
    </xf>
    <xf numFmtId="0" fontId="10" fillId="0" borderId="7" xfId="0" applyFont="1" applyBorder="1"/>
    <xf numFmtId="0" fontId="1" fillId="2" borderId="2" xfId="3" applyFont="1" applyFill="1" applyBorder="1" applyAlignment="1">
      <alignment horizontal="center"/>
    </xf>
    <xf numFmtId="0" fontId="1" fillId="0" borderId="2" xfId="3" applyFont="1" applyBorder="1" applyAlignment="1">
      <alignment wrapText="1"/>
    </xf>
    <xf numFmtId="0" fontId="1" fillId="0" borderId="2" xfId="3" applyFont="1" applyBorder="1" applyAlignment="1">
      <alignment horizontal="right" wrapText="1"/>
    </xf>
    <xf numFmtId="0" fontId="1" fillId="2" borderId="2" xfId="4" applyFont="1" applyFill="1" applyBorder="1" applyAlignment="1">
      <alignment horizontal="center"/>
    </xf>
    <xf numFmtId="0" fontId="1" fillId="3" borderId="2" xfId="4" applyFont="1" applyFill="1" applyBorder="1" applyAlignment="1">
      <alignment horizontal="left"/>
    </xf>
    <xf numFmtId="0" fontId="1" fillId="3" borderId="2" xfId="4" applyFont="1" applyFill="1" applyBorder="1" applyAlignment="1">
      <alignment horizontal="right"/>
    </xf>
    <xf numFmtId="0" fontId="1" fillId="0" borderId="2" xfId="4" applyFont="1" applyBorder="1" applyAlignment="1">
      <alignment wrapText="1"/>
    </xf>
    <xf numFmtId="0" fontId="1" fillId="0" borderId="2" xfId="4" applyFont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left"/>
    </xf>
    <xf numFmtId="0" fontId="1" fillId="3" borderId="2" xfId="1" applyFont="1" applyFill="1" applyBorder="1" applyAlignment="1">
      <alignment horizontal="right"/>
    </xf>
    <xf numFmtId="0" fontId="1" fillId="0" borderId="2" xfId="1" applyFont="1" applyBorder="1" applyAlignment="1">
      <alignment wrapText="1"/>
    </xf>
    <xf numFmtId="0" fontId="1" fillId="0" borderId="2" xfId="1" applyFont="1" applyBorder="1" applyAlignment="1">
      <alignment horizontal="right" wrapText="1"/>
    </xf>
    <xf numFmtId="0" fontId="1" fillId="2" borderId="2" xfId="5" applyFont="1" applyFill="1" applyBorder="1" applyAlignment="1">
      <alignment horizontal="center"/>
    </xf>
    <xf numFmtId="0" fontId="1" fillId="3" borderId="2" xfId="5" applyFont="1" applyFill="1" applyBorder="1" applyAlignment="1">
      <alignment horizontal="left"/>
    </xf>
    <xf numFmtId="0" fontId="1" fillId="3" borderId="2" xfId="5" applyFont="1" applyFill="1" applyBorder="1" applyAlignment="1">
      <alignment horizontal="right"/>
    </xf>
    <xf numFmtId="0" fontId="1" fillId="0" borderId="2" xfId="5" applyFont="1" applyBorder="1" applyAlignment="1">
      <alignment horizontal="right" wrapText="1"/>
    </xf>
    <xf numFmtId="0" fontId="1" fillId="0" borderId="2" xfId="5" applyFont="1" applyBorder="1" applyAlignment="1">
      <alignment wrapText="1"/>
    </xf>
    <xf numFmtId="0" fontId="1" fillId="2" borderId="2" xfId="6" applyFont="1" applyFill="1" applyBorder="1" applyAlignment="1">
      <alignment horizontal="center"/>
    </xf>
    <xf numFmtId="0" fontId="1" fillId="0" borderId="2" xfId="6" applyFont="1" applyBorder="1" applyAlignment="1">
      <alignment horizontal="right"/>
    </xf>
    <xf numFmtId="0" fontId="1" fillId="0" borderId="2" xfId="6" applyFont="1" applyBorder="1" applyAlignment="1">
      <alignment wrapText="1"/>
    </xf>
    <xf numFmtId="0" fontId="1" fillId="0" borderId="2" xfId="6" applyFont="1" applyBorder="1" applyAlignment="1">
      <alignment horizontal="right" wrapText="1"/>
    </xf>
    <xf numFmtId="0" fontId="11" fillId="0" borderId="0" xfId="0" applyFont="1"/>
    <xf numFmtId="0" fontId="5" fillId="0" borderId="0" xfId="0" applyFont="1"/>
    <xf numFmtId="0" fontId="1" fillId="0" borderId="2" xfId="8" applyFont="1" applyBorder="1" applyAlignment="1">
      <alignment wrapText="1"/>
    </xf>
    <xf numFmtId="0" fontId="1" fillId="0" borderId="2" xfId="3" applyFont="1" applyBorder="1" applyAlignment="1">
      <alignment horizontal="left"/>
    </xf>
    <xf numFmtId="0" fontId="1" fillId="0" borderId="2" xfId="3" applyFont="1" applyBorder="1" applyAlignment="1">
      <alignment horizontal="right"/>
    </xf>
    <xf numFmtId="0" fontId="1" fillId="0" borderId="2" xfId="4" applyFont="1" applyBorder="1" applyAlignment="1">
      <alignment horizontal="left"/>
    </xf>
    <xf numFmtId="0" fontId="1" fillId="0" borderId="2" xfId="4" applyFont="1" applyBorder="1" applyAlignment="1">
      <alignment horizontal="right"/>
    </xf>
    <xf numFmtId="0" fontId="1" fillId="0" borderId="2" xfId="1" applyFont="1" applyBorder="1" applyAlignment="1">
      <alignment horizontal="left"/>
    </xf>
    <xf numFmtId="0" fontId="1" fillId="0" borderId="2" xfId="1" applyFont="1" applyBorder="1" applyAlignment="1">
      <alignment horizontal="right"/>
    </xf>
    <xf numFmtId="0" fontId="1" fillId="0" borderId="2" xfId="6" applyFont="1" applyBorder="1" applyAlignment="1">
      <alignment horizontal="left"/>
    </xf>
    <xf numFmtId="0" fontId="1" fillId="0" borderId="8" xfId="5" applyFont="1" applyBorder="1" applyAlignment="1">
      <alignment horizontal="right" wrapText="1"/>
    </xf>
    <xf numFmtId="0" fontId="1" fillId="0" borderId="8" xfId="1" applyFont="1" applyBorder="1" applyAlignment="1">
      <alignment horizontal="right" wrapText="1"/>
    </xf>
    <xf numFmtId="0" fontId="10" fillId="0" borderId="2" xfId="0" applyFont="1" applyBorder="1"/>
    <xf numFmtId="0" fontId="1" fillId="0" borderId="8" xfId="4" applyFont="1" applyBorder="1" applyAlignment="1">
      <alignment horizontal="right" wrapText="1"/>
    </xf>
    <xf numFmtId="0" fontId="1" fillId="0" borderId="8" xfId="3" applyFont="1" applyBorder="1" applyAlignment="1">
      <alignment horizontal="right" wrapText="1"/>
    </xf>
    <xf numFmtId="0" fontId="1" fillId="0" borderId="8" xfId="6" applyFont="1" applyBorder="1" applyAlignment="1">
      <alignment horizontal="right" wrapText="1"/>
    </xf>
    <xf numFmtId="0" fontId="9" fillId="0" borderId="8" xfId="8" applyFont="1" applyBorder="1" applyAlignment="1">
      <alignment horizontal="right" wrapText="1"/>
    </xf>
    <xf numFmtId="0" fontId="1" fillId="0" borderId="9" xfId="8" applyFont="1" applyBorder="1" applyAlignment="1">
      <alignment wrapText="1"/>
    </xf>
    <xf numFmtId="0" fontId="9" fillId="0" borderId="9" xfId="8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8" xfId="0" applyBorder="1"/>
    <xf numFmtId="0" fontId="1" fillId="0" borderId="7" xfId="5" applyFont="1" applyBorder="1" applyAlignment="1">
      <alignment horizontal="right" wrapText="1"/>
    </xf>
    <xf numFmtId="0" fontId="16" fillId="3" borderId="2" xfId="3" applyFont="1" applyFill="1" applyBorder="1" applyAlignment="1">
      <alignment horizontal="left"/>
    </xf>
    <xf numFmtId="0" fontId="16" fillId="3" borderId="2" xfId="3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12" fillId="2" borderId="2" xfId="10" applyFont="1" applyFill="1" applyBorder="1" applyAlignment="1">
      <alignment horizontal="center"/>
    </xf>
    <xf numFmtId="0" fontId="1" fillId="3" borderId="2" xfId="3" applyFont="1" applyFill="1" applyBorder="1" applyAlignment="1">
      <alignment horizontal="left"/>
    </xf>
    <xf numFmtId="0" fontId="1" fillId="3" borderId="2" xfId="3" applyFont="1" applyFill="1" applyBorder="1" applyAlignment="1">
      <alignment horizontal="right"/>
    </xf>
    <xf numFmtId="0" fontId="1" fillId="3" borderId="2" xfId="6" applyFont="1" applyFill="1" applyBorder="1" applyAlignment="1">
      <alignment horizontal="left"/>
    </xf>
    <xf numFmtId="0" fontId="1" fillId="3" borderId="2" xfId="6" applyFont="1" applyFill="1" applyBorder="1" applyAlignment="1">
      <alignment horizontal="right"/>
    </xf>
    <xf numFmtId="0" fontId="1" fillId="3" borderId="0" xfId="3" applyFont="1" applyFill="1" applyAlignment="1">
      <alignment horizontal="left"/>
    </xf>
    <xf numFmtId="0" fontId="1" fillId="0" borderId="0" xfId="3" applyFont="1" applyAlignment="1">
      <alignment horizontal="left"/>
    </xf>
    <xf numFmtId="0" fontId="1" fillId="2" borderId="9" xfId="3" applyFont="1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5" fillId="0" borderId="7" xfId="0" applyFont="1" applyBorder="1"/>
    <xf numFmtId="0" fontId="1" fillId="0" borderId="10" xfId="3" applyFont="1" applyBorder="1" applyAlignment="1">
      <alignment wrapText="1"/>
    </xf>
    <xf numFmtId="0" fontId="1" fillId="0" borderId="11" xfId="3" applyFont="1" applyBorder="1" applyAlignment="1">
      <alignment wrapText="1"/>
    </xf>
    <xf numFmtId="0" fontId="1" fillId="0" borderId="12" xfId="3" applyFont="1" applyBorder="1" applyAlignment="1">
      <alignment wrapText="1"/>
    </xf>
    <xf numFmtId="0" fontId="12" fillId="0" borderId="2" xfId="10" applyFont="1" applyBorder="1" applyAlignment="1">
      <alignment wrapText="1"/>
    </xf>
    <xf numFmtId="0" fontId="12" fillId="0" borderId="2" xfId="10" applyFont="1" applyBorder="1" applyAlignment="1">
      <alignment horizontal="right" wrapText="1"/>
    </xf>
    <xf numFmtId="0" fontId="12" fillId="0" borderId="2" xfId="10" applyFont="1" applyBorder="1" applyAlignment="1">
      <alignment horizontal="left" wrapText="1"/>
    </xf>
    <xf numFmtId="0" fontId="1" fillId="3" borderId="2" xfId="10" applyFont="1" applyFill="1" applyBorder="1" applyAlignment="1">
      <alignment horizontal="left"/>
    </xf>
    <xf numFmtId="0" fontId="12" fillId="3" borderId="2" xfId="10" applyFont="1" applyFill="1" applyBorder="1" applyAlignment="1">
      <alignment horizontal="right"/>
    </xf>
    <xf numFmtId="0" fontId="12" fillId="0" borderId="2" xfId="10" applyFont="1" applyBorder="1" applyAlignment="1">
      <alignment horizontal="left"/>
    </xf>
    <xf numFmtId="0" fontId="12" fillId="0" borderId="2" xfId="10" applyFont="1" applyBorder="1" applyAlignment="1">
      <alignment horizontal="right"/>
    </xf>
    <xf numFmtId="0" fontId="14" fillId="0" borderId="2" xfId="0" applyFont="1" applyBorder="1"/>
    <xf numFmtId="0" fontId="0" fillId="4" borderId="9" xfId="0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9" xfId="0" applyBorder="1"/>
    <xf numFmtId="0" fontId="15" fillId="4" borderId="14" xfId="0" applyFont="1" applyFill="1" applyBorder="1"/>
    <xf numFmtId="0" fontId="5" fillId="0" borderId="15" xfId="0" applyFont="1" applyBorder="1"/>
    <xf numFmtId="0" fontId="0" fillId="0" borderId="16" xfId="0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13" xfId="0" applyFont="1" applyBorder="1"/>
    <xf numFmtId="0" fontId="0" fillId="4" borderId="2" xfId="0" applyFill="1" applyBorder="1" applyAlignment="1">
      <alignment horizontal="center"/>
    </xf>
    <xf numFmtId="0" fontId="0" fillId="0" borderId="21" xfId="0" applyBorder="1" applyAlignment="1">
      <alignment horizontal="right"/>
    </xf>
    <xf numFmtId="1" fontId="0" fillId="0" borderId="2" xfId="0" applyNumberFormat="1" applyBorder="1"/>
    <xf numFmtId="1" fontId="5" fillId="0" borderId="2" xfId="0" applyNumberFormat="1" applyFont="1" applyBorder="1"/>
    <xf numFmtId="0" fontId="5" fillId="0" borderId="2" xfId="0" applyFont="1" applyBorder="1" applyAlignment="1">
      <alignment horizontal="center" wrapText="1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7" xfId="8" applyFont="1" applyBorder="1" applyAlignment="1">
      <alignment horizontal="right" wrapText="1"/>
    </xf>
    <xf numFmtId="0" fontId="16" fillId="3" borderId="8" xfId="3" applyFont="1" applyFill="1" applyBorder="1" applyAlignment="1">
      <alignment horizontal="right"/>
    </xf>
  </cellXfs>
  <cellStyles count="11">
    <cellStyle name="Normale" xfId="0" builtinId="0"/>
    <cellStyle name="Normale_Foglio1" xfId="3" xr:uid="{00000000-0005-0000-0000-000002000000}"/>
    <cellStyle name="Normale_Foglio2" xfId="1" xr:uid="{00000000-0005-0000-0000-000003000000}"/>
    <cellStyle name="Normale_Foglio2_1" xfId="2" xr:uid="{00000000-0005-0000-0000-000004000000}"/>
    <cellStyle name="Normale_Foglio3" xfId="4" xr:uid="{00000000-0005-0000-0000-000005000000}"/>
    <cellStyle name="Normale_Foglio4" xfId="5" xr:uid="{00000000-0005-0000-0000-000006000000}"/>
    <cellStyle name="Normale_Foglio5" xfId="6" xr:uid="{00000000-0005-0000-0000-000007000000}"/>
    <cellStyle name="Normale_Ore per branca" xfId="8" xr:uid="{00000000-0005-0000-0000-000008000000}"/>
    <cellStyle name="Normale_Ore per branca 2000-2016" xfId="7" xr:uid="{00000000-0005-0000-0000-000009000000}"/>
    <cellStyle name="Normale_Ore totali Articolazioni" xfId="9" xr:uid="{00000000-0005-0000-0000-00000A000000}"/>
    <cellStyle name="Normale_Spec x branca" xfId="10" xr:uid="{00000000-0005-0000-0000-00000B000000}"/>
  </cellStyles>
  <dxfs count="0"/>
  <tableStyles count="0" defaultTableStyle="TableStyleMedium9" defaultPivotStyle="PivotStyleLight16"/>
  <colors>
    <mruColors>
      <color rgb="FFDE8CC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cat>
            <c:numRef>
              <c:f>'Ore totali 2000-2024'!$A$1:$Z$1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'Ore totali 2000-2024'!$A$3:$Z$3</c:f>
              <c:numCache>
                <c:formatCode>General</c:formatCode>
                <c:ptCount val="26"/>
                <c:pt idx="0">
                  <c:v>1258.5</c:v>
                </c:pt>
                <c:pt idx="1">
                  <c:v>1475.5</c:v>
                </c:pt>
                <c:pt idx="2">
                  <c:v>1598.5</c:v>
                </c:pt>
                <c:pt idx="3">
                  <c:v>1905.5</c:v>
                </c:pt>
                <c:pt idx="4">
                  <c:v>2153</c:v>
                </c:pt>
                <c:pt idx="5">
                  <c:v>2314</c:v>
                </c:pt>
                <c:pt idx="6">
                  <c:v>2410</c:v>
                </c:pt>
                <c:pt idx="7">
                  <c:v>2408.5</c:v>
                </c:pt>
                <c:pt idx="8">
                  <c:v>2404.5</c:v>
                </c:pt>
                <c:pt idx="9">
                  <c:v>2459.5</c:v>
                </c:pt>
                <c:pt idx="10">
                  <c:v>2396.5</c:v>
                </c:pt>
                <c:pt idx="11">
                  <c:v>2404.5</c:v>
                </c:pt>
                <c:pt idx="12">
                  <c:v>2404.5</c:v>
                </c:pt>
                <c:pt idx="13">
                  <c:v>2270.5</c:v>
                </c:pt>
                <c:pt idx="14">
                  <c:v>2284.5</c:v>
                </c:pt>
                <c:pt idx="15">
                  <c:v>2371</c:v>
                </c:pt>
                <c:pt idx="16">
                  <c:v>2813</c:v>
                </c:pt>
                <c:pt idx="17">
                  <c:v>2735</c:v>
                </c:pt>
                <c:pt idx="18">
                  <c:v>4222</c:v>
                </c:pt>
                <c:pt idx="19">
                  <c:v>5081</c:v>
                </c:pt>
                <c:pt idx="20">
                  <c:v>5172.5</c:v>
                </c:pt>
                <c:pt idx="21">
                  <c:v>5028.5</c:v>
                </c:pt>
                <c:pt idx="22">
                  <c:v>5357.5</c:v>
                </c:pt>
                <c:pt idx="23" formatCode="0.00">
                  <c:v>5675.5</c:v>
                </c:pt>
                <c:pt idx="24">
                  <c:v>5913</c:v>
                </c:pt>
                <c:pt idx="25">
                  <c:v>5818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F-42CF-8D16-26A4165C1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8477440"/>
        <c:axId val="128483328"/>
        <c:axId val="0"/>
      </c:bar3DChart>
      <c:catAx>
        <c:axId val="12847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483328"/>
        <c:crosses val="autoZero"/>
        <c:auto val="1"/>
        <c:lblAlgn val="ctr"/>
        <c:lblOffset val="100"/>
        <c:noMultiLvlLbl val="0"/>
      </c:catAx>
      <c:valAx>
        <c:axId val="12848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477440"/>
        <c:crosses val="autoZero"/>
        <c:crossBetween val="between"/>
      </c:valAx>
    </c:plotArea>
    <c:plotVisOnly val="1"/>
    <c:dispBlanksAs val="gap"/>
    <c:showDLblsOverMax val="0"/>
  </c:chart>
  <c:printSettings>
    <c:headerFooter>
      <c:oddHeader>&amp;A</c:oddHeader>
    </c:headerFooter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OreperbrancheMS!$A$3:$A$39</c:f>
              <c:strCache>
                <c:ptCount val="37"/>
                <c:pt idx="0">
                  <c:v>ANESTESIOLOGIA E RIANIMAZIONE</c:v>
                </c:pt>
                <c:pt idx="1">
                  <c:v>GENERICO AMBULATORIALE</c:v>
                </c:pt>
                <c:pt idx="2">
                  <c:v>MALATTIE INFETTIVE</c:v>
                </c:pt>
                <c:pt idx="3">
                  <c:v>ONCOLOGIA</c:v>
                </c:pt>
                <c:pt idx="4">
                  <c:v>PSICOTERAPIA PER PSICOLOGI</c:v>
                </c:pt>
                <c:pt idx="5">
                  <c:v>RADIOLOGIA</c:v>
                </c:pt>
                <c:pt idx="6">
                  <c:v>CHIRURGIA MAXILLO FACCIALE</c:v>
                </c:pt>
                <c:pt idx="7">
                  <c:v>PATOLOGIA CLINICA</c:v>
                </c:pt>
                <c:pt idx="8">
                  <c:v>MEDICINA DELLO SPORT</c:v>
                </c:pt>
                <c:pt idx="9">
                  <c:v>MEDICINA INTERNA</c:v>
                </c:pt>
                <c:pt idx="10">
                  <c:v>MEDICINA LEGALE</c:v>
                </c:pt>
                <c:pt idx="11">
                  <c:v>SCIENZA DELL'ALIMENTAZIONE E DIETOLOGIA</c:v>
                </c:pt>
                <c:pt idx="12">
                  <c:v>AUDIOLOGIA</c:v>
                </c:pt>
                <c:pt idx="13">
                  <c:v>CHIRURGIA GENERALE</c:v>
                </c:pt>
                <c:pt idx="14">
                  <c:v>GASTROENTEROLOGIA</c:v>
                </c:pt>
                <c:pt idx="15">
                  <c:v>ORTOPEDIA</c:v>
                </c:pt>
                <c:pt idx="16">
                  <c:v>CHIRURGIA VASCOLARE</c:v>
                </c:pt>
                <c:pt idx="17">
                  <c:v>NEUROPSICHIATRIA INFANTILE</c:v>
                </c:pt>
                <c:pt idx="18">
                  <c:v>UROLOGIA</c:v>
                </c:pt>
                <c:pt idx="19">
                  <c:v>REUMATOLOGIA</c:v>
                </c:pt>
                <c:pt idx="20">
                  <c:v>ODONTOIATRIA</c:v>
                </c:pt>
                <c:pt idx="21">
                  <c:v>IGIENE E MEDICINA PREVENTIVA</c:v>
                </c:pt>
                <c:pt idx="22">
                  <c:v>NEFROLOGIA</c:v>
                </c:pt>
                <c:pt idx="23">
                  <c:v>NEUROLOGIA</c:v>
                </c:pt>
                <c:pt idx="24">
                  <c:v>OSTETRICIA E GINECOLOGIA</c:v>
                </c:pt>
                <c:pt idx="25">
                  <c:v>FISIOCHINESITERAPIA</c:v>
                </c:pt>
                <c:pt idx="26">
                  <c:v>GERIATRIA</c:v>
                </c:pt>
                <c:pt idx="27">
                  <c:v>PEDIATRIA</c:v>
                </c:pt>
                <c:pt idx="28">
                  <c:v>OCULISTICA</c:v>
                </c:pt>
                <c:pt idx="29">
                  <c:v>OTORINOLARINGOIATRIA</c:v>
                </c:pt>
                <c:pt idx="30">
                  <c:v>PSICOLOGIA PER PSICOLOGI</c:v>
                </c:pt>
                <c:pt idx="31">
                  <c:v>DERMATOLOGIA</c:v>
                </c:pt>
                <c:pt idx="32">
                  <c:v>PNEUMOLOGIA</c:v>
                </c:pt>
                <c:pt idx="33">
                  <c:v>ANATOMIA PATOLOGICA</c:v>
                </c:pt>
                <c:pt idx="34">
                  <c:v>ENDOCRINOLOGIA</c:v>
                </c:pt>
                <c:pt idx="35">
                  <c:v>CARDIOLOGIA</c:v>
                </c:pt>
                <c:pt idx="36">
                  <c:v>BIOLOGIA</c:v>
                </c:pt>
              </c:strCache>
            </c:strRef>
          </c:cat>
          <c:val>
            <c:numRef>
              <c:f>OreperbrancheMS!$B$3:$B$39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34</c:v>
                </c:pt>
                <c:pt idx="25">
                  <c:v>35</c:v>
                </c:pt>
                <c:pt idx="26">
                  <c:v>37</c:v>
                </c:pt>
                <c:pt idx="27">
                  <c:v>38</c:v>
                </c:pt>
                <c:pt idx="28">
                  <c:v>38</c:v>
                </c:pt>
                <c:pt idx="29">
                  <c:v>38</c:v>
                </c:pt>
                <c:pt idx="30">
                  <c:v>38</c:v>
                </c:pt>
                <c:pt idx="31">
                  <c:v>38</c:v>
                </c:pt>
                <c:pt idx="32">
                  <c:v>39</c:v>
                </c:pt>
                <c:pt idx="33">
                  <c:v>52</c:v>
                </c:pt>
                <c:pt idx="34">
                  <c:v>67</c:v>
                </c:pt>
                <c:pt idx="35">
                  <c:v>90</c:v>
                </c:pt>
                <c:pt idx="36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3-4BA9-9D1D-A7E46325E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686144"/>
        <c:axId val="129684608"/>
      </c:barChart>
      <c:valAx>
        <c:axId val="129684608"/>
        <c:scaling>
          <c:orientation val="minMax"/>
          <c:max val="2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9686144"/>
        <c:crosses val="autoZero"/>
        <c:crossBetween val="between"/>
      </c:valAx>
      <c:catAx>
        <c:axId val="129686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96846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DE8CC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OreperbrancheTT!$A$2:$A$40</c:f>
              <c:strCache>
                <c:ptCount val="39"/>
                <c:pt idx="0">
                  <c:v>ANATOMIA PATOLOGICA</c:v>
                </c:pt>
                <c:pt idx="1">
                  <c:v>AUDIOLOGIA</c:v>
                </c:pt>
                <c:pt idx="2">
                  <c:v>BIOLOGIA</c:v>
                </c:pt>
                <c:pt idx="3">
                  <c:v>GENERICO AMBULATORIALE</c:v>
                </c:pt>
                <c:pt idx="4">
                  <c:v>IGIENE E MEDICINA PREVENTIVA</c:v>
                </c:pt>
                <c:pt idx="5">
                  <c:v>MALATTIE INFETTIVE</c:v>
                </c:pt>
                <c:pt idx="6">
                  <c:v>ORTOPEDIA</c:v>
                </c:pt>
                <c:pt idx="7">
                  <c:v>PATOLOGIA CLINICA</c:v>
                </c:pt>
                <c:pt idx="8">
                  <c:v>PSICOTERAPIA PER PSICOLOGI</c:v>
                </c:pt>
                <c:pt idx="9">
                  <c:v>SCIENZA DELL'ALIMENTAZIONE E DIETOLOGIA</c:v>
                </c:pt>
                <c:pt idx="10">
                  <c:v>MEDICINA DELLO SPORT</c:v>
                </c:pt>
                <c:pt idx="11">
                  <c:v>PSICOLOGIA PER PSICOLOGI</c:v>
                </c:pt>
                <c:pt idx="12">
                  <c:v>MEDICINA LEGALE</c:v>
                </c:pt>
                <c:pt idx="13">
                  <c:v>CHIRURGIA MAXILLO FACCIALE</c:v>
                </c:pt>
                <c:pt idx="14">
                  <c:v>RADIOLOGIA</c:v>
                </c:pt>
                <c:pt idx="15">
                  <c:v>NEFROLOGIA</c:v>
                </c:pt>
                <c:pt idx="16">
                  <c:v>ODONTOIATRIA</c:v>
                </c:pt>
                <c:pt idx="17">
                  <c:v>PEDIATRIA</c:v>
                </c:pt>
                <c:pt idx="18">
                  <c:v>SANITA' ANIMALE AREA A</c:v>
                </c:pt>
                <c:pt idx="19">
                  <c:v>REUMATOLOGIA</c:v>
                </c:pt>
                <c:pt idx="20">
                  <c:v>CHIRURGIA VASCOLARE</c:v>
                </c:pt>
                <c:pt idx="21">
                  <c:v>OTORINOLARINGOIATRIA</c:v>
                </c:pt>
                <c:pt idx="22">
                  <c:v>OSTETRICIA E GINECOLOGIA</c:v>
                </c:pt>
                <c:pt idx="23">
                  <c:v>ENDOCRINOLOGIA</c:v>
                </c:pt>
                <c:pt idx="24">
                  <c:v>DERMATOLOGIA</c:v>
                </c:pt>
                <c:pt idx="25">
                  <c:v>UROLOGIA</c:v>
                </c:pt>
                <c:pt idx="26">
                  <c:v>NEUROPSICHIATRIA INFANTILE</c:v>
                </c:pt>
                <c:pt idx="27">
                  <c:v>CARDIOLOGIA</c:v>
                </c:pt>
                <c:pt idx="28">
                  <c:v>PNEUMOLOGIA</c:v>
                </c:pt>
                <c:pt idx="29">
                  <c:v>ONCOLOGIA</c:v>
                </c:pt>
                <c:pt idx="30">
                  <c:v>ALLERGOLOGIA</c:v>
                </c:pt>
                <c:pt idx="31">
                  <c:v>NEUROLOGIA</c:v>
                </c:pt>
                <c:pt idx="32">
                  <c:v>OCULISTICA</c:v>
                </c:pt>
                <c:pt idx="33">
                  <c:v>MEDICINA INTERNA</c:v>
                </c:pt>
                <c:pt idx="34">
                  <c:v>FISIOCHINESITERAPIA</c:v>
                </c:pt>
                <c:pt idx="35">
                  <c:v>GASTROENTEROLOGIA</c:v>
                </c:pt>
                <c:pt idx="36">
                  <c:v>CHIRURGIA GENERALE</c:v>
                </c:pt>
                <c:pt idx="37">
                  <c:v>GERIATRIA</c:v>
                </c:pt>
                <c:pt idx="38">
                  <c:v>ANESTESIOLOGIA E RIANIMAZIONE</c:v>
                </c:pt>
              </c:strCache>
            </c:strRef>
          </c:cat>
          <c:val>
            <c:numRef>
              <c:f>OreperbrancheTT!$B$2:$B$40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6</c:v>
                </c:pt>
                <c:pt idx="19">
                  <c:v>12</c:v>
                </c:pt>
                <c:pt idx="20">
                  <c:v>18</c:v>
                </c:pt>
                <c:pt idx="21">
                  <c:v>18</c:v>
                </c:pt>
                <c:pt idx="22">
                  <c:v>21</c:v>
                </c:pt>
                <c:pt idx="23">
                  <c:v>23</c:v>
                </c:pt>
                <c:pt idx="24">
                  <c:v>25</c:v>
                </c:pt>
                <c:pt idx="25">
                  <c:v>26</c:v>
                </c:pt>
                <c:pt idx="26">
                  <c:v>28</c:v>
                </c:pt>
                <c:pt idx="27">
                  <c:v>36</c:v>
                </c:pt>
                <c:pt idx="28">
                  <c:v>36</c:v>
                </c:pt>
                <c:pt idx="29">
                  <c:v>38</c:v>
                </c:pt>
                <c:pt idx="30">
                  <c:v>38</c:v>
                </c:pt>
                <c:pt idx="31">
                  <c:v>38</c:v>
                </c:pt>
                <c:pt idx="32">
                  <c:v>38</c:v>
                </c:pt>
                <c:pt idx="33">
                  <c:v>38</c:v>
                </c:pt>
                <c:pt idx="34">
                  <c:v>40</c:v>
                </c:pt>
                <c:pt idx="35">
                  <c:v>50</c:v>
                </c:pt>
                <c:pt idx="36">
                  <c:v>50</c:v>
                </c:pt>
                <c:pt idx="37">
                  <c:v>58</c:v>
                </c:pt>
                <c:pt idx="38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4-4EF3-87D4-995DDA81F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990656"/>
        <c:axId val="129980672"/>
      </c:barChart>
      <c:valAx>
        <c:axId val="129980672"/>
        <c:scaling>
          <c:orientation val="minMax"/>
          <c:max val="2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9990656"/>
        <c:crosses val="autoZero"/>
        <c:crossBetween val="between"/>
      </c:valAx>
      <c:catAx>
        <c:axId val="1299906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998067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655513684115686"/>
          <c:y val="7.5752902021267981E-3"/>
          <c:w val="0.6952869110025065"/>
          <c:h val="0.9413487947934142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OreperbrancheNE!$A$2:$A$41</c:f>
              <c:strCache>
                <c:ptCount val="40"/>
                <c:pt idx="0">
                  <c:v>ANATOMIA PATOLOGICA</c:v>
                </c:pt>
                <c:pt idx="1">
                  <c:v>AUDIOLOGIA</c:v>
                </c:pt>
                <c:pt idx="2">
                  <c:v>CHIRURGIA MAXILLO FACCIALE</c:v>
                </c:pt>
                <c:pt idx="3">
                  <c:v>GASTROENTEROLOGIA</c:v>
                </c:pt>
                <c:pt idx="4">
                  <c:v>MEDICINA DELLO SPORT</c:v>
                </c:pt>
                <c:pt idx="5">
                  <c:v>MEDICINA LEGALE</c:v>
                </c:pt>
                <c:pt idx="6">
                  <c:v>ONCOLOGIA</c:v>
                </c:pt>
                <c:pt idx="7">
                  <c:v>MALATTIE INFETTIVE</c:v>
                </c:pt>
                <c:pt idx="8">
                  <c:v>PSICOTERAPIA PER PSICOLOGI</c:v>
                </c:pt>
                <c:pt idx="9">
                  <c:v>GENERICO AMBULATORIALE</c:v>
                </c:pt>
                <c:pt idx="10">
                  <c:v>NEFROLOGIA</c:v>
                </c:pt>
                <c:pt idx="11">
                  <c:v>PATOLOGIA CLINICA</c:v>
                </c:pt>
                <c:pt idx="12">
                  <c:v>IGIENE E MEDICINA PREVENTIVA</c:v>
                </c:pt>
                <c:pt idx="13">
                  <c:v>MEDICINA DEL LAVORO</c:v>
                </c:pt>
                <c:pt idx="14">
                  <c:v>SCIENZA DELL'ALIMENTAZIONE E DIETOLOGIA</c:v>
                </c:pt>
                <c:pt idx="15">
                  <c:v>CHIRURGIA VASCOLARE</c:v>
                </c:pt>
                <c:pt idx="16">
                  <c:v>NEUROPSICHIATRIA INFANTILE</c:v>
                </c:pt>
                <c:pt idx="17">
                  <c:v>MEDICINA INTERNA</c:v>
                </c:pt>
                <c:pt idx="18">
                  <c:v>ALLERGOLOGIA</c:v>
                </c:pt>
                <c:pt idx="19">
                  <c:v>RADIOLOGIA</c:v>
                </c:pt>
                <c:pt idx="20">
                  <c:v>ODONTOIATRIA</c:v>
                </c:pt>
                <c:pt idx="21">
                  <c:v>CHIRURGIA GENERALE</c:v>
                </c:pt>
                <c:pt idx="22">
                  <c:v>ORTOPEDIA</c:v>
                </c:pt>
                <c:pt idx="23">
                  <c:v>NEUROLOGIA</c:v>
                </c:pt>
                <c:pt idx="24">
                  <c:v>REUMATOLOGIA</c:v>
                </c:pt>
                <c:pt idx="25">
                  <c:v>UROLOGIA</c:v>
                </c:pt>
                <c:pt idx="26">
                  <c:v>OTORINOLARINGOIATRIA</c:v>
                </c:pt>
                <c:pt idx="27">
                  <c:v>OCULISTICA</c:v>
                </c:pt>
                <c:pt idx="28">
                  <c:v>FISIOCHINESITERAPIA</c:v>
                </c:pt>
                <c:pt idx="29">
                  <c:v>OSTETRICIA E GINECOLOGIA</c:v>
                </c:pt>
                <c:pt idx="30">
                  <c:v>PEDIATRIA</c:v>
                </c:pt>
                <c:pt idx="31">
                  <c:v>DERMATOLOGIA</c:v>
                </c:pt>
                <c:pt idx="32">
                  <c:v>SANITA' ANIMALE AREA A</c:v>
                </c:pt>
                <c:pt idx="33">
                  <c:v>GERIATRIA</c:v>
                </c:pt>
                <c:pt idx="34">
                  <c:v>ANESTESIOLOGIA E RIANIMAZIONE</c:v>
                </c:pt>
                <c:pt idx="35">
                  <c:v>BIOLOGIA</c:v>
                </c:pt>
                <c:pt idx="36">
                  <c:v>PSICOLOGIA PER PSICOLOGI</c:v>
                </c:pt>
                <c:pt idx="37">
                  <c:v>CARDIOLOGIA</c:v>
                </c:pt>
                <c:pt idx="38">
                  <c:v>PNEUMOLOGIA</c:v>
                </c:pt>
                <c:pt idx="39">
                  <c:v>ENDOCRINOLOGIA</c:v>
                </c:pt>
              </c:strCache>
            </c:strRef>
          </c:cat>
          <c:val>
            <c:numRef>
              <c:f>OreperbrancheNE!$B$2:$B$41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6</c:v>
                </c:pt>
                <c:pt idx="23">
                  <c:v>11</c:v>
                </c:pt>
                <c:pt idx="24">
                  <c:v>18</c:v>
                </c:pt>
                <c:pt idx="25">
                  <c:v>18</c:v>
                </c:pt>
                <c:pt idx="26">
                  <c:v>20</c:v>
                </c:pt>
                <c:pt idx="27">
                  <c:v>22</c:v>
                </c:pt>
                <c:pt idx="28">
                  <c:v>24</c:v>
                </c:pt>
                <c:pt idx="29">
                  <c:v>24</c:v>
                </c:pt>
                <c:pt idx="30">
                  <c:v>25</c:v>
                </c:pt>
                <c:pt idx="31">
                  <c:v>30</c:v>
                </c:pt>
                <c:pt idx="32">
                  <c:v>32</c:v>
                </c:pt>
                <c:pt idx="33">
                  <c:v>36</c:v>
                </c:pt>
                <c:pt idx="34">
                  <c:v>38</c:v>
                </c:pt>
                <c:pt idx="35">
                  <c:v>38</c:v>
                </c:pt>
                <c:pt idx="36">
                  <c:v>61</c:v>
                </c:pt>
                <c:pt idx="37">
                  <c:v>61</c:v>
                </c:pt>
                <c:pt idx="38">
                  <c:v>64</c:v>
                </c:pt>
                <c:pt idx="3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3-4A05-8C2A-4168D0FD3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0061440"/>
        <c:axId val="130055552"/>
      </c:barChart>
      <c:valAx>
        <c:axId val="130055552"/>
        <c:scaling>
          <c:orientation val="minMax"/>
          <c:max val="2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0061440"/>
        <c:crosses val="autoZero"/>
        <c:crossBetween val="between"/>
      </c:valAx>
      <c:catAx>
        <c:axId val="130061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005555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Oreperbranche!$A$2:$A$13</c:f>
              <c:strCache>
                <c:ptCount val="12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</c:strCache>
            </c:strRef>
          </c:cat>
          <c:val>
            <c:numRef>
              <c:f>Oreperbranche!$B$2:$B$13</c:f>
              <c:numCache>
                <c:formatCode>General</c:formatCode>
                <c:ptCount val="12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19</c:v>
                </c:pt>
                <c:pt idx="4">
                  <c:v>0</c:v>
                </c:pt>
                <c:pt idx="5">
                  <c:v>87</c:v>
                </c:pt>
                <c:pt idx="6">
                  <c:v>38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44</c:v>
                </c:pt>
                <c:pt idx="1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E-4085-87B9-FC172CB95B87}"/>
            </c:ext>
          </c:extLst>
        </c:ser>
        <c:ser>
          <c:idx val="1"/>
          <c:order val="1"/>
          <c:tx>
            <c:strRef>
              <c:f>Oreperbranche!$C$1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Oreperbranche!$A$2:$A$13</c:f>
              <c:strCache>
                <c:ptCount val="12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</c:strCache>
            </c:strRef>
          </c:cat>
          <c:val>
            <c:numRef>
              <c:f>Oreperbranche!$C$2:$C$13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20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E-4085-87B9-FC172CB95B87}"/>
            </c:ext>
          </c:extLst>
        </c:ser>
        <c:ser>
          <c:idx val="2"/>
          <c:order val="2"/>
          <c:tx>
            <c:strRef>
              <c:f>Oreperbranche!$D$1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Oreperbranche!$A$2:$A$13</c:f>
              <c:strCache>
                <c:ptCount val="12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</c:strCache>
            </c:strRef>
          </c:cat>
          <c:val>
            <c:numRef>
              <c:f>Oreperbranche!$D$2:$D$13</c:f>
              <c:numCache>
                <c:formatCode>General</c:formatCode>
                <c:ptCount val="12"/>
                <c:pt idx="0">
                  <c:v>0</c:v>
                </c:pt>
                <c:pt idx="1">
                  <c:v>52</c:v>
                </c:pt>
                <c:pt idx="2">
                  <c:v>0</c:v>
                </c:pt>
                <c:pt idx="3">
                  <c:v>6</c:v>
                </c:pt>
                <c:pt idx="4">
                  <c:v>114</c:v>
                </c:pt>
                <c:pt idx="5">
                  <c:v>90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38</c:v>
                </c:pt>
                <c:pt idx="10">
                  <c:v>67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E-4085-87B9-FC172CB95B87}"/>
            </c:ext>
          </c:extLst>
        </c:ser>
        <c:ser>
          <c:idx val="3"/>
          <c:order val="3"/>
          <c:tx>
            <c:strRef>
              <c:f>Oreperbranche!$E$1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Oreperbranche!$A$2:$A$13</c:f>
              <c:strCache>
                <c:ptCount val="12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</c:strCache>
            </c:strRef>
          </c:cat>
          <c:val>
            <c:numRef>
              <c:f>Oreperbranche!$E$2:$E$13</c:f>
              <c:numCache>
                <c:formatCode>General</c:formatCode>
                <c:ptCount val="12"/>
                <c:pt idx="0">
                  <c:v>38</c:v>
                </c:pt>
                <c:pt idx="1">
                  <c:v>0</c:v>
                </c:pt>
                <c:pt idx="2">
                  <c:v>152</c:v>
                </c:pt>
                <c:pt idx="3">
                  <c:v>0</c:v>
                </c:pt>
                <c:pt idx="4">
                  <c:v>0</c:v>
                </c:pt>
                <c:pt idx="5">
                  <c:v>36</c:v>
                </c:pt>
                <c:pt idx="6">
                  <c:v>50</c:v>
                </c:pt>
                <c:pt idx="7">
                  <c:v>0</c:v>
                </c:pt>
                <c:pt idx="8">
                  <c:v>6</c:v>
                </c:pt>
                <c:pt idx="9">
                  <c:v>11</c:v>
                </c:pt>
                <c:pt idx="10">
                  <c:v>23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EE-4085-87B9-FC172CB95B87}"/>
            </c:ext>
          </c:extLst>
        </c:ser>
        <c:ser>
          <c:idx val="4"/>
          <c:order val="4"/>
          <c:tx>
            <c:strRef>
              <c:f>Oreperbranche!$F$1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Oreperbranche!$A$2:$A$13</c:f>
              <c:strCache>
                <c:ptCount val="12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</c:strCache>
            </c:strRef>
          </c:cat>
          <c:val>
            <c:numRef>
              <c:f>Oreperbranche!$F$2:$F$13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38</c:v>
                </c:pt>
                <c:pt idx="3">
                  <c:v>0</c:v>
                </c:pt>
                <c:pt idx="4">
                  <c:v>38</c:v>
                </c:pt>
                <c:pt idx="5">
                  <c:v>61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30</c:v>
                </c:pt>
                <c:pt idx="10">
                  <c:v>74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EE-4085-87B9-FC172CB95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248064"/>
        <c:axId val="130266240"/>
        <c:axId val="0"/>
      </c:bar3DChart>
      <c:catAx>
        <c:axId val="13024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266240"/>
        <c:crosses val="autoZero"/>
        <c:auto val="1"/>
        <c:lblAlgn val="ctr"/>
        <c:lblOffset val="100"/>
        <c:noMultiLvlLbl val="0"/>
      </c:catAx>
      <c:valAx>
        <c:axId val="130266240"/>
        <c:scaling>
          <c:orientation val="minMax"/>
          <c:max val="1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248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179463856399199"/>
          <c:y val="0.93986788168332891"/>
          <c:w val="0.5106385272436047"/>
          <c:h val="4.515084490843142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Oreperbranche!$A$14:$A$28</c:f>
              <c:strCache>
                <c:ptCount val="15"/>
                <c:pt idx="0">
                  <c:v>GASTROENTEROLOGIA</c:v>
                </c:pt>
                <c:pt idx="1">
                  <c:v>GENERICO AMBULATORIALE</c:v>
                </c:pt>
                <c:pt idx="2">
                  <c:v>GERIATRIA</c:v>
                </c:pt>
                <c:pt idx="3">
                  <c:v>IGIENE E MEDICINA PREVENTIVA</c:v>
                </c:pt>
                <c:pt idx="4">
                  <c:v>MALATTIE INFETTIVE</c:v>
                </c:pt>
                <c:pt idx="5">
                  <c:v>MEDICINA DEL LAVORO</c:v>
                </c:pt>
                <c:pt idx="6">
                  <c:v>MEDICINA DELLO SPORT</c:v>
                </c:pt>
                <c:pt idx="7">
                  <c:v>MEDICINA INTERNA</c:v>
                </c:pt>
                <c:pt idx="8">
                  <c:v>MEDICINA LEGALE</c:v>
                </c:pt>
                <c:pt idx="9">
                  <c:v>NEFROLOGIA</c:v>
                </c:pt>
                <c:pt idx="10">
                  <c:v>NEUROLOGIA</c:v>
                </c:pt>
                <c:pt idx="11">
                  <c:v>NEUROPSICHIATRIA INFANTILE</c:v>
                </c:pt>
                <c:pt idx="12">
                  <c:v>OCULISTICA</c:v>
                </c:pt>
                <c:pt idx="13">
                  <c:v>ODONTOIATRIA</c:v>
                </c:pt>
                <c:pt idx="14">
                  <c:v>ONCOLOGIA</c:v>
                </c:pt>
              </c:strCache>
            </c:strRef>
          </c:cat>
          <c:val>
            <c:numRef>
              <c:f>Oreperbranche!$B$14:$B$28</c:f>
              <c:numCache>
                <c:formatCode>General</c:formatCode>
                <c:ptCount val="15"/>
                <c:pt idx="0">
                  <c:v>7</c:v>
                </c:pt>
                <c:pt idx="1">
                  <c:v>0</c:v>
                </c:pt>
                <c:pt idx="2">
                  <c:v>56</c:v>
                </c:pt>
                <c:pt idx="3">
                  <c:v>74</c:v>
                </c:pt>
                <c:pt idx="4">
                  <c:v>4</c:v>
                </c:pt>
                <c:pt idx="5">
                  <c:v>0</c:v>
                </c:pt>
                <c:pt idx="6">
                  <c:v>38</c:v>
                </c:pt>
                <c:pt idx="7">
                  <c:v>0</c:v>
                </c:pt>
                <c:pt idx="8">
                  <c:v>38</c:v>
                </c:pt>
                <c:pt idx="9">
                  <c:v>23</c:v>
                </c:pt>
                <c:pt idx="10">
                  <c:v>30</c:v>
                </c:pt>
                <c:pt idx="11">
                  <c:v>19</c:v>
                </c:pt>
                <c:pt idx="12">
                  <c:v>52</c:v>
                </c:pt>
                <c:pt idx="13">
                  <c:v>28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9-40AA-BA41-7B8CF23578C3}"/>
            </c:ext>
          </c:extLst>
        </c:ser>
        <c:ser>
          <c:idx val="1"/>
          <c:order val="1"/>
          <c:tx>
            <c:strRef>
              <c:f>Oreperbranche!$C$1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Oreperbranche!$A$14:$A$28</c:f>
              <c:strCache>
                <c:ptCount val="15"/>
                <c:pt idx="0">
                  <c:v>GASTROENTEROLOGIA</c:v>
                </c:pt>
                <c:pt idx="1">
                  <c:v>GENERICO AMBULATORIALE</c:v>
                </c:pt>
                <c:pt idx="2">
                  <c:v>GERIATRIA</c:v>
                </c:pt>
                <c:pt idx="3">
                  <c:v>IGIENE E MEDICINA PREVENTIVA</c:v>
                </c:pt>
                <c:pt idx="4">
                  <c:v>MALATTIE INFETTIVE</c:v>
                </c:pt>
                <c:pt idx="5">
                  <c:v>MEDICINA DEL LAVORO</c:v>
                </c:pt>
                <c:pt idx="6">
                  <c:v>MEDICINA DELLO SPORT</c:v>
                </c:pt>
                <c:pt idx="7">
                  <c:v>MEDICINA INTERNA</c:v>
                </c:pt>
                <c:pt idx="8">
                  <c:v>MEDICINA LEGALE</c:v>
                </c:pt>
                <c:pt idx="9">
                  <c:v>NEFROLOGIA</c:v>
                </c:pt>
                <c:pt idx="10">
                  <c:v>NEUROLOGIA</c:v>
                </c:pt>
                <c:pt idx="11">
                  <c:v>NEUROPSICHIATRIA INFANTILE</c:v>
                </c:pt>
                <c:pt idx="12">
                  <c:v>OCULISTICA</c:v>
                </c:pt>
                <c:pt idx="13">
                  <c:v>ODONTOIATRIA</c:v>
                </c:pt>
                <c:pt idx="14">
                  <c:v>ONCOLOGIA</c:v>
                </c:pt>
              </c:strCache>
            </c:strRef>
          </c:cat>
          <c:val>
            <c:numRef>
              <c:f>Oreperbranche!$C$14:$C$28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82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34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9-40AA-BA41-7B8CF23578C3}"/>
            </c:ext>
          </c:extLst>
        </c:ser>
        <c:ser>
          <c:idx val="2"/>
          <c:order val="2"/>
          <c:tx>
            <c:strRef>
              <c:f>Oreperbranche!$D$1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Oreperbranche!$A$14:$A$28</c:f>
              <c:strCache>
                <c:ptCount val="15"/>
                <c:pt idx="0">
                  <c:v>GASTROENTEROLOGIA</c:v>
                </c:pt>
                <c:pt idx="1">
                  <c:v>GENERICO AMBULATORIALE</c:v>
                </c:pt>
                <c:pt idx="2">
                  <c:v>GERIATRIA</c:v>
                </c:pt>
                <c:pt idx="3">
                  <c:v>IGIENE E MEDICINA PREVENTIVA</c:v>
                </c:pt>
                <c:pt idx="4">
                  <c:v>MALATTIE INFETTIVE</c:v>
                </c:pt>
                <c:pt idx="5">
                  <c:v>MEDICINA DEL LAVORO</c:v>
                </c:pt>
                <c:pt idx="6">
                  <c:v>MEDICINA DELLO SPORT</c:v>
                </c:pt>
                <c:pt idx="7">
                  <c:v>MEDICINA INTERNA</c:v>
                </c:pt>
                <c:pt idx="8">
                  <c:v>MEDICINA LEGALE</c:v>
                </c:pt>
                <c:pt idx="9">
                  <c:v>NEFROLOGIA</c:v>
                </c:pt>
                <c:pt idx="10">
                  <c:v>NEUROLOGIA</c:v>
                </c:pt>
                <c:pt idx="11">
                  <c:v>NEUROPSICHIATRIA INFANTILE</c:v>
                </c:pt>
                <c:pt idx="12">
                  <c:v>OCULISTICA</c:v>
                </c:pt>
                <c:pt idx="13">
                  <c:v>ODONTOIATRIA</c:v>
                </c:pt>
                <c:pt idx="14">
                  <c:v>ONCOLOGIA</c:v>
                </c:pt>
              </c:strCache>
            </c:strRef>
          </c:cat>
          <c:val>
            <c:numRef>
              <c:f>Oreperbranche!$D$14:$D$28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37</c:v>
                </c:pt>
                <c:pt idx="3">
                  <c:v>18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</c:v>
                </c:pt>
                <c:pt idx="10">
                  <c:v>22</c:v>
                </c:pt>
                <c:pt idx="11">
                  <c:v>10</c:v>
                </c:pt>
                <c:pt idx="12">
                  <c:v>38</c:v>
                </c:pt>
                <c:pt idx="13">
                  <c:v>13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9-40AA-BA41-7B8CF23578C3}"/>
            </c:ext>
          </c:extLst>
        </c:ser>
        <c:ser>
          <c:idx val="3"/>
          <c:order val="3"/>
          <c:tx>
            <c:strRef>
              <c:f>Oreperbranche!$E$1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Oreperbranche!$A$14:$A$28</c:f>
              <c:strCache>
                <c:ptCount val="15"/>
                <c:pt idx="0">
                  <c:v>GASTROENTEROLOGIA</c:v>
                </c:pt>
                <c:pt idx="1">
                  <c:v>GENERICO AMBULATORIALE</c:v>
                </c:pt>
                <c:pt idx="2">
                  <c:v>GERIATRIA</c:v>
                </c:pt>
                <c:pt idx="3">
                  <c:v>IGIENE E MEDICINA PREVENTIVA</c:v>
                </c:pt>
                <c:pt idx="4">
                  <c:v>MALATTIE INFETTIVE</c:v>
                </c:pt>
                <c:pt idx="5">
                  <c:v>MEDICINA DEL LAVORO</c:v>
                </c:pt>
                <c:pt idx="6">
                  <c:v>MEDICINA DELLO SPORT</c:v>
                </c:pt>
                <c:pt idx="7">
                  <c:v>MEDICINA INTERNA</c:v>
                </c:pt>
                <c:pt idx="8">
                  <c:v>MEDICINA LEGALE</c:v>
                </c:pt>
                <c:pt idx="9">
                  <c:v>NEFROLOGIA</c:v>
                </c:pt>
                <c:pt idx="10">
                  <c:v>NEUROLOGIA</c:v>
                </c:pt>
                <c:pt idx="11">
                  <c:v>NEUROPSICHIATRIA INFANTILE</c:v>
                </c:pt>
                <c:pt idx="12">
                  <c:v>OCULISTICA</c:v>
                </c:pt>
                <c:pt idx="13">
                  <c:v>ODONTOIATRIA</c:v>
                </c:pt>
                <c:pt idx="14">
                  <c:v>ONCOLOGIA</c:v>
                </c:pt>
              </c:strCache>
            </c:strRef>
          </c:cat>
          <c:val>
            <c:numRef>
              <c:f>Oreperbranche!$E$14:$E$28</c:f>
              <c:numCache>
                <c:formatCode>General</c:formatCode>
                <c:ptCount val="15"/>
                <c:pt idx="0">
                  <c:v>50</c:v>
                </c:pt>
                <c:pt idx="1">
                  <c:v>0</c:v>
                </c:pt>
                <c:pt idx="2">
                  <c:v>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38</c:v>
                </c:pt>
                <c:pt idx="8">
                  <c:v>0</c:v>
                </c:pt>
                <c:pt idx="9">
                  <c:v>0</c:v>
                </c:pt>
                <c:pt idx="10">
                  <c:v>38</c:v>
                </c:pt>
                <c:pt idx="11">
                  <c:v>28</c:v>
                </c:pt>
                <c:pt idx="12">
                  <c:v>38</c:v>
                </c:pt>
                <c:pt idx="13">
                  <c:v>0</c:v>
                </c:pt>
                <c:pt idx="1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49-40AA-BA41-7B8CF23578C3}"/>
            </c:ext>
          </c:extLst>
        </c:ser>
        <c:ser>
          <c:idx val="4"/>
          <c:order val="4"/>
          <c:tx>
            <c:strRef>
              <c:f>Oreperbranche!$F$1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Oreperbranche!$A$14:$A$28</c:f>
              <c:strCache>
                <c:ptCount val="15"/>
                <c:pt idx="0">
                  <c:v>GASTROENTEROLOGIA</c:v>
                </c:pt>
                <c:pt idx="1">
                  <c:v>GENERICO AMBULATORIALE</c:v>
                </c:pt>
                <c:pt idx="2">
                  <c:v>GERIATRIA</c:v>
                </c:pt>
                <c:pt idx="3">
                  <c:v>IGIENE E MEDICINA PREVENTIVA</c:v>
                </c:pt>
                <c:pt idx="4">
                  <c:v>MALATTIE INFETTIVE</c:v>
                </c:pt>
                <c:pt idx="5">
                  <c:v>MEDICINA DEL LAVORO</c:v>
                </c:pt>
                <c:pt idx="6">
                  <c:v>MEDICINA DELLO SPORT</c:v>
                </c:pt>
                <c:pt idx="7">
                  <c:v>MEDICINA INTERNA</c:v>
                </c:pt>
                <c:pt idx="8">
                  <c:v>MEDICINA LEGALE</c:v>
                </c:pt>
                <c:pt idx="9">
                  <c:v>NEFROLOGIA</c:v>
                </c:pt>
                <c:pt idx="10">
                  <c:v>NEUROLOGIA</c:v>
                </c:pt>
                <c:pt idx="11">
                  <c:v>NEUROPSICHIATRIA INFANTILE</c:v>
                </c:pt>
                <c:pt idx="12">
                  <c:v>OCULISTICA</c:v>
                </c:pt>
                <c:pt idx="13">
                  <c:v>ODONTOIATRIA</c:v>
                </c:pt>
                <c:pt idx="14">
                  <c:v>ONCOLOGIA</c:v>
                </c:pt>
              </c:strCache>
            </c:strRef>
          </c:cat>
          <c:val>
            <c:numRef>
              <c:f>Oreperbranche!$F$14:$F$28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</c:v>
                </c:pt>
                <c:pt idx="11">
                  <c:v>0</c:v>
                </c:pt>
                <c:pt idx="12">
                  <c:v>22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49-40AA-BA41-7B8CF2357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363392"/>
        <c:axId val="130364928"/>
        <c:axId val="0"/>
      </c:bar3DChart>
      <c:catAx>
        <c:axId val="13036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364928"/>
        <c:crosses val="autoZero"/>
        <c:auto val="1"/>
        <c:lblAlgn val="ctr"/>
        <c:lblOffset val="100"/>
        <c:noMultiLvlLbl val="0"/>
      </c:catAx>
      <c:valAx>
        <c:axId val="130364928"/>
        <c:scaling>
          <c:orientation val="minMax"/>
          <c:max val="1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3633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781199206738658"/>
          <c:y val="0.94356670429463796"/>
          <c:w val="0.56907624502283849"/>
          <c:h val="4.237354434523093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depthPercent val="1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Oreperbranche!$A$29:$A$41</c:f>
              <c:strCache>
                <c:ptCount val="13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SANITA' ANIMALE AREA A</c:v>
                </c:pt>
                <c:pt idx="10">
                  <c:v>SCIENZA DELL'ALIMENTAZIONE</c:v>
                </c:pt>
                <c:pt idx="11">
                  <c:v>REUMATOLOGIA</c:v>
                </c:pt>
                <c:pt idx="12">
                  <c:v>UROLOGIA</c:v>
                </c:pt>
              </c:strCache>
            </c:strRef>
          </c:cat>
          <c:val>
            <c:numRef>
              <c:f>Oreperbranche!$B$29:$B$41</c:f>
              <c:numCache>
                <c:formatCode>General</c:formatCode>
                <c:ptCount val="13"/>
                <c:pt idx="0">
                  <c:v>38</c:v>
                </c:pt>
                <c:pt idx="1">
                  <c:v>69</c:v>
                </c:pt>
                <c:pt idx="2">
                  <c:v>25</c:v>
                </c:pt>
                <c:pt idx="3">
                  <c:v>0</c:v>
                </c:pt>
                <c:pt idx="4">
                  <c:v>6</c:v>
                </c:pt>
                <c:pt idx="5">
                  <c:v>67</c:v>
                </c:pt>
                <c:pt idx="6">
                  <c:v>38</c:v>
                </c:pt>
                <c:pt idx="7">
                  <c:v>0</c:v>
                </c:pt>
                <c:pt idx="8">
                  <c:v>68</c:v>
                </c:pt>
                <c:pt idx="9">
                  <c:v>0</c:v>
                </c:pt>
                <c:pt idx="10">
                  <c:v>0</c:v>
                </c:pt>
                <c:pt idx="11">
                  <c:v>24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7-4753-81DC-11785B81D9BE}"/>
            </c:ext>
          </c:extLst>
        </c:ser>
        <c:ser>
          <c:idx val="1"/>
          <c:order val="1"/>
          <c:tx>
            <c:strRef>
              <c:f>Oreperbranche!$C$1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Oreperbranche!$A$29:$A$41</c:f>
              <c:strCache>
                <c:ptCount val="13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SANITA' ANIMALE AREA A</c:v>
                </c:pt>
                <c:pt idx="10">
                  <c:v>SCIENZA DELL'ALIMENTAZIONE</c:v>
                </c:pt>
                <c:pt idx="11">
                  <c:v>REUMATOLOGIA</c:v>
                </c:pt>
                <c:pt idx="12">
                  <c:v>UROLOGIA</c:v>
                </c:pt>
              </c:strCache>
            </c:strRef>
          </c:cat>
          <c:val>
            <c:numRef>
              <c:f>Oreperbranche!$C$29:$C$41</c:f>
              <c:numCache>
                <c:formatCode>General</c:formatCode>
                <c:ptCount val="13"/>
                <c:pt idx="0">
                  <c:v>9</c:v>
                </c:pt>
                <c:pt idx="1">
                  <c:v>38</c:v>
                </c:pt>
                <c:pt idx="2">
                  <c:v>16</c:v>
                </c:pt>
                <c:pt idx="3">
                  <c:v>0</c:v>
                </c:pt>
                <c:pt idx="4">
                  <c:v>10</c:v>
                </c:pt>
                <c:pt idx="5">
                  <c:v>53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7-4753-81DC-11785B81D9BE}"/>
            </c:ext>
          </c:extLst>
        </c:ser>
        <c:ser>
          <c:idx val="2"/>
          <c:order val="2"/>
          <c:tx>
            <c:strRef>
              <c:f>Oreperbranche!$D$1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Oreperbranche!$A$29:$A$41</c:f>
              <c:strCache>
                <c:ptCount val="13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SANITA' ANIMALE AREA A</c:v>
                </c:pt>
                <c:pt idx="10">
                  <c:v>SCIENZA DELL'ALIMENTAZIONE</c:v>
                </c:pt>
                <c:pt idx="11">
                  <c:v>REUMATOLOGIA</c:v>
                </c:pt>
                <c:pt idx="12">
                  <c:v>UROLOGIA</c:v>
                </c:pt>
              </c:strCache>
            </c:strRef>
          </c:cat>
          <c:val>
            <c:numRef>
              <c:f>Oreperbranche!$D$29:$D$41</c:f>
              <c:numCache>
                <c:formatCode>General</c:formatCode>
                <c:ptCount val="13"/>
                <c:pt idx="0">
                  <c:v>4</c:v>
                </c:pt>
                <c:pt idx="1">
                  <c:v>34</c:v>
                </c:pt>
                <c:pt idx="2">
                  <c:v>38</c:v>
                </c:pt>
                <c:pt idx="3">
                  <c:v>0</c:v>
                </c:pt>
                <c:pt idx="4">
                  <c:v>38</c:v>
                </c:pt>
                <c:pt idx="5">
                  <c:v>39</c:v>
                </c:pt>
                <c:pt idx="6">
                  <c:v>38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7-4753-81DC-11785B81D9BE}"/>
            </c:ext>
          </c:extLst>
        </c:ser>
        <c:ser>
          <c:idx val="3"/>
          <c:order val="3"/>
          <c:tx>
            <c:strRef>
              <c:f>Oreperbranche!$E$1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Oreperbranche!$A$29:$A$41</c:f>
              <c:strCache>
                <c:ptCount val="13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SANITA' ANIMALE AREA A</c:v>
                </c:pt>
                <c:pt idx="10">
                  <c:v>SCIENZA DELL'ALIMENTAZIONE</c:v>
                </c:pt>
                <c:pt idx="11">
                  <c:v>REUMATOLOGIA</c:v>
                </c:pt>
                <c:pt idx="12">
                  <c:v>UROLOGIA</c:v>
                </c:pt>
              </c:strCache>
            </c:strRef>
          </c:cat>
          <c:val>
            <c:numRef>
              <c:f>Oreperbranche!$E$29:$E$41</c:f>
              <c:numCache>
                <c:formatCode>General</c:formatCode>
                <c:ptCount val="13"/>
                <c:pt idx="0">
                  <c:v>0</c:v>
                </c:pt>
                <c:pt idx="1">
                  <c:v>21</c:v>
                </c:pt>
                <c:pt idx="2">
                  <c:v>18</c:v>
                </c:pt>
                <c:pt idx="3">
                  <c:v>0</c:v>
                </c:pt>
                <c:pt idx="4">
                  <c:v>3</c:v>
                </c:pt>
                <c:pt idx="5">
                  <c:v>36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12</c:v>
                </c:pt>
                <c:pt idx="1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7-4753-81DC-11785B81D9BE}"/>
            </c:ext>
          </c:extLst>
        </c:ser>
        <c:ser>
          <c:idx val="4"/>
          <c:order val="4"/>
          <c:tx>
            <c:strRef>
              <c:f>Oreperbranche!$F$1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Oreperbranche!$A$29:$A$41</c:f>
              <c:strCache>
                <c:ptCount val="13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SANITA' ANIMALE AREA A</c:v>
                </c:pt>
                <c:pt idx="10">
                  <c:v>SCIENZA DELL'ALIMENTAZIONE</c:v>
                </c:pt>
                <c:pt idx="11">
                  <c:v>REUMATOLOGIA</c:v>
                </c:pt>
                <c:pt idx="12">
                  <c:v>UROLOGIA</c:v>
                </c:pt>
              </c:strCache>
            </c:strRef>
          </c:cat>
          <c:val>
            <c:numRef>
              <c:f>Oreperbranche!$F$29:$F$41</c:f>
              <c:numCache>
                <c:formatCode>General</c:formatCode>
                <c:ptCount val="13"/>
                <c:pt idx="0">
                  <c:v>6</c:v>
                </c:pt>
                <c:pt idx="1">
                  <c:v>24</c:v>
                </c:pt>
                <c:pt idx="2">
                  <c:v>20</c:v>
                </c:pt>
                <c:pt idx="3">
                  <c:v>0</c:v>
                </c:pt>
                <c:pt idx="4">
                  <c:v>25</c:v>
                </c:pt>
                <c:pt idx="5">
                  <c:v>64</c:v>
                </c:pt>
                <c:pt idx="6">
                  <c:v>43</c:v>
                </c:pt>
                <c:pt idx="7">
                  <c:v>0</c:v>
                </c:pt>
                <c:pt idx="8">
                  <c:v>0</c:v>
                </c:pt>
                <c:pt idx="9">
                  <c:v>32</c:v>
                </c:pt>
                <c:pt idx="10">
                  <c:v>0</c:v>
                </c:pt>
                <c:pt idx="11">
                  <c:v>18</c:v>
                </c:pt>
                <c:pt idx="1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7-4753-81DC-11785B81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294144"/>
        <c:axId val="130295680"/>
        <c:axId val="0"/>
      </c:bar3DChart>
      <c:catAx>
        <c:axId val="13029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295680"/>
        <c:crosses val="autoZero"/>
        <c:auto val="1"/>
        <c:lblAlgn val="ctr"/>
        <c:lblOffset val="100"/>
        <c:noMultiLvlLbl val="0"/>
      </c:catAx>
      <c:valAx>
        <c:axId val="130295680"/>
        <c:scaling>
          <c:orientation val="minMax"/>
          <c:max val="1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294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839693696006292"/>
          <c:y val="0.94539021907975784"/>
          <c:w val="0.59343293497707916"/>
          <c:h val="4.1004338743371373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Oreperbrancheperabitante!$B$1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Oreperbrancheperabitante!$A$2:$A$14</c:f>
              <c:strCache>
                <c:ptCount val="13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  <c:pt idx="12">
                  <c:v>GASTROENTEROLOGIA</c:v>
                </c:pt>
              </c:strCache>
            </c:strRef>
          </c:cat>
          <c:val>
            <c:numRef>
              <c:f>Oreperbrancheperabitante!$B$2:$B$14</c:f>
              <c:numCache>
                <c:formatCode>General</c:formatCode>
                <c:ptCount val="13"/>
                <c:pt idx="0">
                  <c:v>0</c:v>
                </c:pt>
                <c:pt idx="1">
                  <c:v>0.35484061742267436</c:v>
                </c:pt>
                <c:pt idx="2">
                  <c:v>0</c:v>
                </c:pt>
                <c:pt idx="3">
                  <c:v>0.28091548879295053</c:v>
                </c:pt>
                <c:pt idx="4">
                  <c:v>0</c:v>
                </c:pt>
                <c:pt idx="5">
                  <c:v>1.2862972381571944</c:v>
                </c:pt>
                <c:pt idx="6">
                  <c:v>0.56183097758590106</c:v>
                </c:pt>
                <c:pt idx="7">
                  <c:v>0</c:v>
                </c:pt>
                <c:pt idx="8">
                  <c:v>0</c:v>
                </c:pt>
                <c:pt idx="9">
                  <c:v>0.20699036016322669</c:v>
                </c:pt>
                <c:pt idx="10">
                  <c:v>0.65054113194156959</c:v>
                </c:pt>
                <c:pt idx="11">
                  <c:v>1.2419421609793602</c:v>
                </c:pt>
                <c:pt idx="12">
                  <c:v>0.10349518008161335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C-4ED7-B798-C8A419D942F8}"/>
            </c:ext>
          </c:extLst>
        </c:ser>
        <c:ser>
          <c:idx val="1"/>
          <c:order val="1"/>
          <c:tx>
            <c:strRef>
              <c:f>Oreperbrancheperabitante!$C$1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Oreperbrancheperabitante!$A$2:$A$14</c:f>
              <c:strCache>
                <c:ptCount val="13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  <c:pt idx="12">
                  <c:v>GASTROENTEROLOGIA</c:v>
                </c:pt>
              </c:strCache>
            </c:strRef>
          </c:cat>
          <c:val>
            <c:numRef>
              <c:f>Oreperbrancheperabitante!$C$2:$C$14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0.68994798853624872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0.1769097406503202</c:v>
                </c:pt>
                <c:pt idx="10">
                  <c:v>0.35381948130064039</c:v>
                </c:pt>
                <c:pt idx="11">
                  <c:v>0.70763896260128079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FC-4ED7-B798-C8A419D942F8}"/>
            </c:ext>
          </c:extLst>
        </c:ser>
        <c:ser>
          <c:idx val="2"/>
          <c:order val="2"/>
          <c:tx>
            <c:strRef>
              <c:f>Oreperbrancheperabitante!$D$1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Oreperbrancheperabitante!$A$2:$A$14</c:f>
              <c:strCache>
                <c:ptCount val="13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  <c:pt idx="12">
                  <c:v>GASTROENTEROLOGIA</c:v>
                </c:pt>
              </c:strCache>
            </c:strRef>
          </c:cat>
          <c:val>
            <c:numRef>
              <c:f>Oreperbrancheperabitante!$D$2:$D$14</c:f>
              <c:numCache>
                <c:formatCode>General</c:formatCode>
                <c:ptCount val="13"/>
                <c:pt idx="0">
                  <c:v>0</c:v>
                </c:pt>
                <c:pt idx="1">
                  <c:v>0.94056361465832217</c:v>
                </c:pt>
                <c:pt idx="2">
                  <c:v>0</c:v>
                </c:pt>
                <c:pt idx="3">
                  <c:v>0.1085265709221141</c:v>
                </c:pt>
                <c:pt idx="4">
                  <c:v>2.0620048475201678</c:v>
                </c:pt>
                <c:pt idx="5">
                  <c:v>1.6278985638317114</c:v>
                </c:pt>
                <c:pt idx="6">
                  <c:v>0</c:v>
                </c:pt>
                <c:pt idx="7">
                  <c:v>0</c:v>
                </c:pt>
                <c:pt idx="8">
                  <c:v>0.1085265709221141</c:v>
                </c:pt>
                <c:pt idx="9">
                  <c:v>0.68733494917338922</c:v>
                </c:pt>
                <c:pt idx="10">
                  <c:v>1.2118800419636073</c:v>
                </c:pt>
                <c:pt idx="11">
                  <c:v>0.63307166371233226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FC-4ED7-B798-C8A419D942F8}"/>
            </c:ext>
          </c:extLst>
        </c:ser>
        <c:ser>
          <c:idx val="3"/>
          <c:order val="3"/>
          <c:tx>
            <c:strRef>
              <c:f>Oreperbrancheperabitante!$E$1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Oreperbrancheperabitante!$A$2:$A$14</c:f>
              <c:strCache>
                <c:ptCount val="13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  <c:pt idx="12">
                  <c:v>GASTROENTEROLOGIA</c:v>
                </c:pt>
              </c:strCache>
            </c:strRef>
          </c:cat>
          <c:val>
            <c:numRef>
              <c:f>Oreperbrancheperabitante!$E$2:$E$14</c:f>
              <c:numCache>
                <c:formatCode>General</c:formatCode>
                <c:ptCount val="13"/>
                <c:pt idx="0">
                  <c:v>0.70099061041524469</c:v>
                </c:pt>
                <c:pt idx="1">
                  <c:v>0</c:v>
                </c:pt>
                <c:pt idx="2">
                  <c:v>2.8039624416609787</c:v>
                </c:pt>
                <c:pt idx="3">
                  <c:v>0</c:v>
                </c:pt>
                <c:pt idx="4">
                  <c:v>0</c:v>
                </c:pt>
                <c:pt idx="5">
                  <c:v>0.66409636776181069</c:v>
                </c:pt>
                <c:pt idx="6">
                  <c:v>0.92235606633584821</c:v>
                </c:pt>
                <c:pt idx="7">
                  <c:v>0</c:v>
                </c:pt>
                <c:pt idx="8">
                  <c:v>0.11068272796030179</c:v>
                </c:pt>
                <c:pt idx="9">
                  <c:v>0.20291833459388661</c:v>
                </c:pt>
                <c:pt idx="10">
                  <c:v>0.42428379051449017</c:v>
                </c:pt>
                <c:pt idx="11">
                  <c:v>0.73788485306867857</c:v>
                </c:pt>
                <c:pt idx="12">
                  <c:v>0.92235606633584821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FC-4ED7-B798-C8A419D942F8}"/>
            </c:ext>
          </c:extLst>
        </c:ser>
        <c:ser>
          <c:idx val="4"/>
          <c:order val="4"/>
          <c:tx>
            <c:strRef>
              <c:f>Oreperbrancheperabitante!$F$1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Oreperbrancheperabitante!$A$2:$A$14</c:f>
              <c:strCache>
                <c:ptCount val="13"/>
                <c:pt idx="0">
                  <c:v>ALLERGOLOGIA</c:v>
                </c:pt>
                <c:pt idx="1">
                  <c:v>ANATOMIA PATOLOGICA</c:v>
                </c:pt>
                <c:pt idx="2">
                  <c:v>ANESTESIOLOGIA E RIANIMAZIONE</c:v>
                </c:pt>
                <c:pt idx="3">
                  <c:v>AUDIOLOGIA</c:v>
                </c:pt>
                <c:pt idx="4">
                  <c:v>BIOLOGIA</c:v>
                </c:pt>
                <c:pt idx="5">
                  <c:v>CARDIOLOGIA</c:v>
                </c:pt>
                <c:pt idx="6">
                  <c:v>CHIRURGIA GENERALE</c:v>
                </c:pt>
                <c:pt idx="7">
                  <c:v>CHIRURGIA MAXILLO FACCIALE</c:v>
                </c:pt>
                <c:pt idx="8">
                  <c:v>CHIRURGIA VASCOLARE</c:v>
                </c:pt>
                <c:pt idx="9">
                  <c:v>DERMATOLOGIA</c:v>
                </c:pt>
                <c:pt idx="10">
                  <c:v>ENDOCRINOLOGIA</c:v>
                </c:pt>
                <c:pt idx="11">
                  <c:v>FISIOCHINESITERAPIA</c:v>
                </c:pt>
                <c:pt idx="12">
                  <c:v>GASTROENTEROLOGIA</c:v>
                </c:pt>
              </c:strCache>
            </c:strRef>
          </c:cat>
          <c:val>
            <c:numRef>
              <c:f>Oreperbrancheperabitante!$F$2:$F$14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0.94005887737179328</c:v>
                </c:pt>
                <c:pt idx="3">
                  <c:v>0</c:v>
                </c:pt>
                <c:pt idx="4">
                  <c:v>0.94005887737179328</c:v>
                </c:pt>
                <c:pt idx="5">
                  <c:v>1.5090418820968261</c:v>
                </c:pt>
                <c:pt idx="6">
                  <c:v>0.1484303490587042</c:v>
                </c:pt>
                <c:pt idx="7">
                  <c:v>0</c:v>
                </c:pt>
                <c:pt idx="8">
                  <c:v>0</c:v>
                </c:pt>
                <c:pt idx="9">
                  <c:v>0.74215174529352101</c:v>
                </c:pt>
                <c:pt idx="10">
                  <c:v>1.8306409717240184</c:v>
                </c:pt>
                <c:pt idx="11">
                  <c:v>0.59372139623481679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FC-4ED7-B798-C8A419D94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581632"/>
        <c:axId val="130583168"/>
        <c:axId val="0"/>
      </c:bar3DChart>
      <c:catAx>
        <c:axId val="13058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583168"/>
        <c:crosses val="autoZero"/>
        <c:auto val="1"/>
        <c:lblAlgn val="ctr"/>
        <c:lblOffset val="100"/>
        <c:noMultiLvlLbl val="0"/>
      </c:catAx>
      <c:valAx>
        <c:axId val="13058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581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755582475267508"/>
          <c:y val="0.941617179670723"/>
          <c:w val="0.49899091459721517"/>
          <c:h val="4.383736578382247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Oreperbrancheperabitante!$B$1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Oreperbrancheperabitante!$A$15:$A$28</c:f>
              <c:strCache>
                <c:ptCount val="14"/>
                <c:pt idx="0">
                  <c:v>GENERICO AMBULATORIALE</c:v>
                </c:pt>
                <c:pt idx="1">
                  <c:v>GERIATRIA</c:v>
                </c:pt>
                <c:pt idx="2">
                  <c:v>IGIENE E MEDICINA PREVENTIVA</c:v>
                </c:pt>
                <c:pt idx="3">
                  <c:v>MALATTIE INFETTIVE</c:v>
                </c:pt>
                <c:pt idx="4">
                  <c:v>MEDICINA DEL LAVORO</c:v>
                </c:pt>
                <c:pt idx="5">
                  <c:v>MEDICINA DELLO SPORT</c:v>
                </c:pt>
                <c:pt idx="6">
                  <c:v>MEDICINA INTERNA</c:v>
                </c:pt>
                <c:pt idx="7">
                  <c:v>MEDICINA LEGALE</c:v>
                </c:pt>
                <c:pt idx="8">
                  <c:v>NEFROLOGIA</c:v>
                </c:pt>
                <c:pt idx="9">
                  <c:v>NEUROLOGIA</c:v>
                </c:pt>
                <c:pt idx="10">
                  <c:v>NEUROPSICHIATRIA INFANTILE</c:v>
                </c:pt>
                <c:pt idx="11">
                  <c:v>OCULISTICA</c:v>
                </c:pt>
                <c:pt idx="12">
                  <c:v>ODONTOIATRIA</c:v>
                </c:pt>
                <c:pt idx="13">
                  <c:v>ONCOLOGIA</c:v>
                </c:pt>
              </c:strCache>
            </c:strRef>
          </c:cat>
          <c:val>
            <c:numRef>
              <c:f>Oreperbrancheperabitante!$B$15:$B$28</c:f>
              <c:numCache>
                <c:formatCode>General</c:formatCode>
                <c:ptCount val="14"/>
                <c:pt idx="0">
                  <c:v>0</c:v>
                </c:pt>
                <c:pt idx="1">
                  <c:v>0.82796144065290678</c:v>
                </c:pt>
                <c:pt idx="2">
                  <c:v>1.0940919037199126</c:v>
                </c:pt>
                <c:pt idx="3">
                  <c:v>5.9140102903779058E-2</c:v>
                </c:pt>
                <c:pt idx="4">
                  <c:v>0</c:v>
                </c:pt>
                <c:pt idx="5">
                  <c:v>0.56183097758590106</c:v>
                </c:pt>
                <c:pt idx="6">
                  <c:v>0</c:v>
                </c:pt>
                <c:pt idx="7">
                  <c:v>0.56183097758590106</c:v>
                </c:pt>
                <c:pt idx="8">
                  <c:v>0.34005559169672955</c:v>
                </c:pt>
                <c:pt idx="9">
                  <c:v>0.4435507717783429</c:v>
                </c:pt>
                <c:pt idx="10">
                  <c:v>0.28091548879295053</c:v>
                </c:pt>
                <c:pt idx="11">
                  <c:v>0.76882133774912775</c:v>
                </c:pt>
                <c:pt idx="12">
                  <c:v>0.41398072032645339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4-4A33-AF1A-BE88190A5264}"/>
            </c:ext>
          </c:extLst>
        </c:ser>
        <c:ser>
          <c:idx val="1"/>
          <c:order val="1"/>
          <c:tx>
            <c:strRef>
              <c:f>Oreperbrancheperabitante!$C$1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Oreperbrancheperabitante!$A$15:$A$28</c:f>
              <c:strCache>
                <c:ptCount val="14"/>
                <c:pt idx="0">
                  <c:v>GENERICO AMBULATORIALE</c:v>
                </c:pt>
                <c:pt idx="1">
                  <c:v>GERIATRIA</c:v>
                </c:pt>
                <c:pt idx="2">
                  <c:v>IGIENE E MEDICINA PREVENTIVA</c:v>
                </c:pt>
                <c:pt idx="3">
                  <c:v>MALATTIE INFETTIVE</c:v>
                </c:pt>
                <c:pt idx="4">
                  <c:v>MEDICINA DEL LAVORO</c:v>
                </c:pt>
                <c:pt idx="5">
                  <c:v>MEDICINA DELLO SPORT</c:v>
                </c:pt>
                <c:pt idx="6">
                  <c:v>MEDICINA INTERNA</c:v>
                </c:pt>
                <c:pt idx="7">
                  <c:v>MEDICINA LEGALE</c:v>
                </c:pt>
                <c:pt idx="8">
                  <c:v>NEFROLOGIA</c:v>
                </c:pt>
                <c:pt idx="9">
                  <c:v>NEUROLOGIA</c:v>
                </c:pt>
                <c:pt idx="10">
                  <c:v>NEUROPSICHIATRIA INFANTILE</c:v>
                </c:pt>
                <c:pt idx="11">
                  <c:v>OCULISTICA</c:v>
                </c:pt>
                <c:pt idx="12">
                  <c:v>ODONTOIATRIA</c:v>
                </c:pt>
                <c:pt idx="13">
                  <c:v>ONCOLOGIA</c:v>
                </c:pt>
              </c:strCache>
            </c:strRef>
          </c:cat>
          <c:val>
            <c:numRef>
              <c:f>Oreperbrancheperabitante!$C$15:$C$28</c:f>
              <c:numCache>
                <c:formatCode>General</c:formatCode>
                <c:ptCount val="14"/>
                <c:pt idx="0">
                  <c:v>0</c:v>
                </c:pt>
                <c:pt idx="1">
                  <c:v>1.4506598733326257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0.10614584439019212</c:v>
                </c:pt>
                <c:pt idx="10">
                  <c:v>0.60149311821108864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4-4A33-AF1A-BE88190A5264}"/>
            </c:ext>
          </c:extLst>
        </c:ser>
        <c:ser>
          <c:idx val="2"/>
          <c:order val="2"/>
          <c:tx>
            <c:strRef>
              <c:f>Oreperbrancheperabitante!$D$1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Oreperbrancheperabitante!$A$15:$A$28</c:f>
              <c:strCache>
                <c:ptCount val="14"/>
                <c:pt idx="0">
                  <c:v>GENERICO AMBULATORIALE</c:v>
                </c:pt>
                <c:pt idx="1">
                  <c:v>GERIATRIA</c:v>
                </c:pt>
                <c:pt idx="2">
                  <c:v>IGIENE E MEDICINA PREVENTIVA</c:v>
                </c:pt>
                <c:pt idx="3">
                  <c:v>MALATTIE INFETTIVE</c:v>
                </c:pt>
                <c:pt idx="4">
                  <c:v>MEDICINA DEL LAVORO</c:v>
                </c:pt>
                <c:pt idx="5">
                  <c:v>MEDICINA DELLO SPORT</c:v>
                </c:pt>
                <c:pt idx="6">
                  <c:v>MEDICINA INTERNA</c:v>
                </c:pt>
                <c:pt idx="7">
                  <c:v>MEDICINA LEGALE</c:v>
                </c:pt>
                <c:pt idx="8">
                  <c:v>NEFROLOGIA</c:v>
                </c:pt>
                <c:pt idx="9">
                  <c:v>NEUROLOGIA</c:v>
                </c:pt>
                <c:pt idx="10">
                  <c:v>NEUROPSICHIATRIA INFANTILE</c:v>
                </c:pt>
                <c:pt idx="11">
                  <c:v>OCULISTICA</c:v>
                </c:pt>
                <c:pt idx="12">
                  <c:v>ODONTOIATRIA</c:v>
                </c:pt>
                <c:pt idx="13">
                  <c:v>ONCOLOGIA</c:v>
                </c:pt>
              </c:strCache>
            </c:strRef>
          </c:cat>
          <c:val>
            <c:numRef>
              <c:f>Oreperbrancheperabitante!$D$15:$D$28</c:f>
              <c:numCache>
                <c:formatCode>General</c:formatCode>
                <c:ptCount val="14"/>
                <c:pt idx="0">
                  <c:v>0</c:v>
                </c:pt>
                <c:pt idx="1">
                  <c:v>0.6692471873530369</c:v>
                </c:pt>
                <c:pt idx="2">
                  <c:v>0.32557971276634229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0.32557971276634229</c:v>
                </c:pt>
                <c:pt idx="9">
                  <c:v>0.39793076004775169</c:v>
                </c:pt>
                <c:pt idx="10">
                  <c:v>0.18087761820352349</c:v>
                </c:pt>
                <c:pt idx="11">
                  <c:v>0.68733494917338922</c:v>
                </c:pt>
                <c:pt idx="12">
                  <c:v>0.23514090366458054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A4-4A33-AF1A-BE88190A5264}"/>
            </c:ext>
          </c:extLst>
        </c:ser>
        <c:ser>
          <c:idx val="3"/>
          <c:order val="3"/>
          <c:tx>
            <c:strRef>
              <c:f>Oreperbrancheperabitante!$E$1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Oreperbrancheperabitante!$A$15:$A$28</c:f>
              <c:strCache>
                <c:ptCount val="14"/>
                <c:pt idx="0">
                  <c:v>GENERICO AMBULATORIALE</c:v>
                </c:pt>
                <c:pt idx="1">
                  <c:v>GERIATRIA</c:v>
                </c:pt>
                <c:pt idx="2">
                  <c:v>IGIENE E MEDICINA PREVENTIVA</c:v>
                </c:pt>
                <c:pt idx="3">
                  <c:v>MALATTIE INFETTIVE</c:v>
                </c:pt>
                <c:pt idx="4">
                  <c:v>MEDICINA DEL LAVORO</c:v>
                </c:pt>
                <c:pt idx="5">
                  <c:v>MEDICINA DELLO SPORT</c:v>
                </c:pt>
                <c:pt idx="6">
                  <c:v>MEDICINA INTERNA</c:v>
                </c:pt>
                <c:pt idx="7">
                  <c:v>MEDICINA LEGALE</c:v>
                </c:pt>
                <c:pt idx="8">
                  <c:v>NEFROLOGIA</c:v>
                </c:pt>
                <c:pt idx="9">
                  <c:v>NEUROLOGIA</c:v>
                </c:pt>
                <c:pt idx="10">
                  <c:v>NEUROPSICHIATRIA INFANTILE</c:v>
                </c:pt>
                <c:pt idx="11">
                  <c:v>OCULISTICA</c:v>
                </c:pt>
                <c:pt idx="12">
                  <c:v>ODONTOIATRIA</c:v>
                </c:pt>
                <c:pt idx="13">
                  <c:v>ONCOLOGIA</c:v>
                </c:pt>
              </c:strCache>
            </c:strRef>
          </c:cat>
          <c:val>
            <c:numRef>
              <c:f>Oreperbrancheperabitante!$E$15:$E$28</c:f>
              <c:numCache>
                <c:formatCode>General</c:formatCode>
                <c:ptCount val="14"/>
                <c:pt idx="0">
                  <c:v>0</c:v>
                </c:pt>
                <c:pt idx="1">
                  <c:v>1.0699330369495839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0.70099061041524469</c:v>
                </c:pt>
                <c:pt idx="7">
                  <c:v>0</c:v>
                </c:pt>
                <c:pt idx="8">
                  <c:v>0</c:v>
                </c:pt>
                <c:pt idx="9">
                  <c:v>0.70099061041524469</c:v>
                </c:pt>
                <c:pt idx="10">
                  <c:v>0.51651939714807504</c:v>
                </c:pt>
                <c:pt idx="11">
                  <c:v>0.70099061041524469</c:v>
                </c:pt>
                <c:pt idx="12">
                  <c:v>0</c:v>
                </c:pt>
                <c:pt idx="13">
                  <c:v>0.70099061041524469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A4-4A33-AF1A-BE88190A5264}"/>
            </c:ext>
          </c:extLst>
        </c:ser>
        <c:ser>
          <c:idx val="4"/>
          <c:order val="4"/>
          <c:tx>
            <c:strRef>
              <c:f>Oreperbrancheperabitante!$F$1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Oreperbrancheperabitante!$A$15:$A$28</c:f>
              <c:strCache>
                <c:ptCount val="14"/>
                <c:pt idx="0">
                  <c:v>GENERICO AMBULATORIALE</c:v>
                </c:pt>
                <c:pt idx="1">
                  <c:v>GERIATRIA</c:v>
                </c:pt>
                <c:pt idx="2">
                  <c:v>IGIENE E MEDICINA PREVENTIVA</c:v>
                </c:pt>
                <c:pt idx="3">
                  <c:v>MALATTIE INFETTIVE</c:v>
                </c:pt>
                <c:pt idx="4">
                  <c:v>MEDICINA DEL LAVORO</c:v>
                </c:pt>
                <c:pt idx="5">
                  <c:v>MEDICINA DELLO SPORT</c:v>
                </c:pt>
                <c:pt idx="6">
                  <c:v>MEDICINA INTERNA</c:v>
                </c:pt>
                <c:pt idx="7">
                  <c:v>MEDICINA LEGALE</c:v>
                </c:pt>
                <c:pt idx="8">
                  <c:v>NEFROLOGIA</c:v>
                </c:pt>
                <c:pt idx="9">
                  <c:v>NEUROLOGIA</c:v>
                </c:pt>
                <c:pt idx="10">
                  <c:v>NEUROPSICHIATRIA INFANTILE</c:v>
                </c:pt>
                <c:pt idx="11">
                  <c:v>OCULISTICA</c:v>
                </c:pt>
                <c:pt idx="12">
                  <c:v>ODONTOIATRIA</c:v>
                </c:pt>
                <c:pt idx="13">
                  <c:v>ONCOLOGIA</c:v>
                </c:pt>
              </c:strCache>
            </c:strRef>
          </c:cat>
          <c:val>
            <c:numRef>
              <c:f>Oreperbrancheperabitante!$F$15:$F$28</c:f>
              <c:numCache>
                <c:formatCode>General</c:formatCode>
                <c:ptCount val="14"/>
                <c:pt idx="0">
                  <c:v>0</c:v>
                </c:pt>
                <c:pt idx="1">
                  <c:v>0.89058209435222513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0.27212230660762438</c:v>
                </c:pt>
                <c:pt idx="10">
                  <c:v>0</c:v>
                </c:pt>
                <c:pt idx="11">
                  <c:v>0.54424461321524875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A4-4A33-AF1A-BE88190A5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696704"/>
        <c:axId val="130698240"/>
        <c:axId val="0"/>
      </c:bar3DChart>
      <c:catAx>
        <c:axId val="130696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698240"/>
        <c:crosses val="autoZero"/>
        <c:auto val="1"/>
        <c:lblAlgn val="ctr"/>
        <c:lblOffset val="100"/>
        <c:noMultiLvlLbl val="0"/>
      </c:catAx>
      <c:valAx>
        <c:axId val="130698240"/>
        <c:scaling>
          <c:orientation val="minMax"/>
          <c:max val="2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696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899457198722729"/>
          <c:y val="0.94520383757491311"/>
          <c:w val="0.68164002989559513"/>
          <c:h val="4.114428529198344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23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Oreperbrancheperabitante!$B$1</c:f>
              <c:strCache>
                <c:ptCount val="1"/>
                <c:pt idx="0">
                  <c:v>B1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Oreperbrancheperabitante!$A$29:$A$39</c:f>
              <c:strCache>
                <c:ptCount val="11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REUMATOLOGIA</c:v>
                </c:pt>
                <c:pt idx="10">
                  <c:v>UROLOGIA</c:v>
                </c:pt>
              </c:strCache>
            </c:strRef>
          </c:cat>
          <c:val>
            <c:numRef>
              <c:f>Oreperbrancheperabitante!$B$29:$B$39</c:f>
              <c:numCache>
                <c:formatCode>General</c:formatCode>
                <c:ptCount val="11"/>
                <c:pt idx="0">
                  <c:v>0.56183097758590106</c:v>
                </c:pt>
                <c:pt idx="1">
                  <c:v>1.0201667750901888</c:v>
                </c:pt>
                <c:pt idx="2">
                  <c:v>0.36962564314861912</c:v>
                </c:pt>
                <c:pt idx="3">
                  <c:v>0</c:v>
                </c:pt>
                <c:pt idx="4">
                  <c:v>8.8710154355668591E-2</c:v>
                </c:pt>
                <c:pt idx="5">
                  <c:v>0.9905967236382992</c:v>
                </c:pt>
                <c:pt idx="6">
                  <c:v>0.56183097758590106</c:v>
                </c:pt>
                <c:pt idx="7">
                  <c:v>0</c:v>
                </c:pt>
                <c:pt idx="8">
                  <c:v>1.0053817493642438</c:v>
                </c:pt>
                <c:pt idx="9">
                  <c:v>0.35484061742267436</c:v>
                </c:pt>
                <c:pt idx="10">
                  <c:v>0.19220533443728194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8A3-977B-8364973E03A3}"/>
            </c:ext>
          </c:extLst>
        </c:ser>
        <c:ser>
          <c:idx val="1"/>
          <c:order val="1"/>
          <c:tx>
            <c:strRef>
              <c:f>Oreperbrancheperabitante!$C$1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Oreperbrancheperabitante!$A$29:$A$39</c:f>
              <c:strCache>
                <c:ptCount val="11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REUMATOLOGIA</c:v>
                </c:pt>
                <c:pt idx="10">
                  <c:v>UROLOGIA</c:v>
                </c:pt>
              </c:strCache>
            </c:strRef>
          </c:cat>
          <c:val>
            <c:numRef>
              <c:f>Oreperbrancheperabitante!$C$29:$C$39</c:f>
              <c:numCache>
                <c:formatCode>General</c:formatCode>
                <c:ptCount val="11"/>
                <c:pt idx="0">
                  <c:v>0.15921876658528816</c:v>
                </c:pt>
                <c:pt idx="1">
                  <c:v>0.67225701447121677</c:v>
                </c:pt>
                <c:pt idx="2">
                  <c:v>0.28305558504051231</c:v>
                </c:pt>
                <c:pt idx="3">
                  <c:v>0</c:v>
                </c:pt>
                <c:pt idx="4">
                  <c:v>0.1769097406503202</c:v>
                </c:pt>
                <c:pt idx="5">
                  <c:v>0.93762162544669703</c:v>
                </c:pt>
                <c:pt idx="6">
                  <c:v>0.21229168878038424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0.14152779252025616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7-48A3-977B-8364973E03A3}"/>
            </c:ext>
          </c:extLst>
        </c:ser>
        <c:ser>
          <c:idx val="2"/>
          <c:order val="2"/>
          <c:tx>
            <c:strRef>
              <c:f>Oreperbrancheperabitante!$D$1</c:f>
              <c:strCache>
                <c:ptCount val="1"/>
                <c:pt idx="0">
                  <c:v>MS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Oreperbrancheperabitante!$A$29:$A$39</c:f>
              <c:strCache>
                <c:ptCount val="11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REUMATOLOGIA</c:v>
                </c:pt>
                <c:pt idx="10">
                  <c:v>UROLOGIA</c:v>
                </c:pt>
              </c:strCache>
            </c:strRef>
          </c:cat>
          <c:val>
            <c:numRef>
              <c:f>Oreperbrancheperabitante!$D$29:$D$39</c:f>
              <c:numCache>
                <c:formatCode>General</c:formatCode>
                <c:ptCount val="11"/>
                <c:pt idx="0">
                  <c:v>7.2351047281409397E-2</c:v>
                </c:pt>
                <c:pt idx="1">
                  <c:v>0.61498390189197982</c:v>
                </c:pt>
                <c:pt idx="2">
                  <c:v>0.68733494917338922</c:v>
                </c:pt>
                <c:pt idx="3">
                  <c:v>0</c:v>
                </c:pt>
                <c:pt idx="4">
                  <c:v>0.68733494917338922</c:v>
                </c:pt>
                <c:pt idx="5">
                  <c:v>0.70542271099374165</c:v>
                </c:pt>
                <c:pt idx="6">
                  <c:v>0.68733494917338922</c:v>
                </c:pt>
                <c:pt idx="7">
                  <c:v>0</c:v>
                </c:pt>
                <c:pt idx="8">
                  <c:v>0</c:v>
                </c:pt>
                <c:pt idx="9">
                  <c:v>0.21705314184422819</c:v>
                </c:pt>
                <c:pt idx="10">
                  <c:v>0.19896538002387584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7-48A3-977B-8364973E03A3}"/>
            </c:ext>
          </c:extLst>
        </c:ser>
        <c:ser>
          <c:idx val="3"/>
          <c:order val="3"/>
          <c:tx>
            <c:strRef>
              <c:f>Oreperbrancheperabitante!$E$1</c:f>
              <c:strCache>
                <c:ptCount val="1"/>
                <c:pt idx="0">
                  <c:v>TT</c:v>
                </c:pt>
              </c:strCache>
            </c:strRef>
          </c:tx>
          <c:spPr>
            <a:solidFill>
              <a:srgbClr val="DE8CCE"/>
            </a:solidFill>
          </c:spPr>
          <c:invertIfNegative val="0"/>
          <c:cat>
            <c:strRef>
              <c:f>Oreperbrancheperabitante!$A$29:$A$39</c:f>
              <c:strCache>
                <c:ptCount val="11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REUMATOLOGIA</c:v>
                </c:pt>
                <c:pt idx="10">
                  <c:v>UROLOGIA</c:v>
                </c:pt>
              </c:strCache>
            </c:strRef>
          </c:cat>
          <c:val>
            <c:numRef>
              <c:f>Oreperbrancheperabitante!$E$29:$E$39</c:f>
              <c:numCache>
                <c:formatCode>General</c:formatCode>
                <c:ptCount val="11"/>
                <c:pt idx="0">
                  <c:v>0</c:v>
                </c:pt>
                <c:pt idx="1">
                  <c:v>0.38738954786105628</c:v>
                </c:pt>
                <c:pt idx="2">
                  <c:v>0.33204818388090535</c:v>
                </c:pt>
                <c:pt idx="3">
                  <c:v>0</c:v>
                </c:pt>
                <c:pt idx="4">
                  <c:v>5.5341363980150896E-2</c:v>
                </c:pt>
                <c:pt idx="5">
                  <c:v>0.66409636776181069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0.22136545592060358</c:v>
                </c:pt>
                <c:pt idx="10">
                  <c:v>0.4796251544946411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27-48A3-977B-8364973E03A3}"/>
            </c:ext>
          </c:extLst>
        </c:ser>
        <c:ser>
          <c:idx val="4"/>
          <c:order val="4"/>
          <c:tx>
            <c:strRef>
              <c:f>Oreperbrancheperabitante!$F$1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Oreperbrancheperabitante!$A$29:$A$39</c:f>
              <c:strCache>
                <c:ptCount val="11"/>
                <c:pt idx="0">
                  <c:v>ORTOPEDIA</c:v>
                </c:pt>
                <c:pt idx="1">
                  <c:v>OSTETRICIA E GINECOLOGIA</c:v>
                </c:pt>
                <c:pt idx="2">
                  <c:v>OTORINOLARINGOIATRIA</c:v>
                </c:pt>
                <c:pt idx="3">
                  <c:v>PATOLOGIA CLINICA</c:v>
                </c:pt>
                <c:pt idx="4">
                  <c:v>PEDIATRIA</c:v>
                </c:pt>
                <c:pt idx="5">
                  <c:v>PNEUMOLOGIA</c:v>
                </c:pt>
                <c:pt idx="6">
                  <c:v>PSICOLOGIA PER PSICOLOGI</c:v>
                </c:pt>
                <c:pt idx="7">
                  <c:v>PSICOTERAPIA PER PSICOLOGI</c:v>
                </c:pt>
                <c:pt idx="8">
                  <c:v>RADIOLOGIA</c:v>
                </c:pt>
                <c:pt idx="9">
                  <c:v>REUMATOLOGIA</c:v>
                </c:pt>
                <c:pt idx="10">
                  <c:v>UROLOGIA</c:v>
                </c:pt>
              </c:strCache>
            </c:strRef>
          </c:cat>
          <c:val>
            <c:numRef>
              <c:f>Oreperbrancheperabitante!$F$29:$F$39</c:f>
              <c:numCache>
                <c:formatCode>General</c:formatCode>
                <c:ptCount val="11"/>
                <c:pt idx="0">
                  <c:v>0.1484303490587042</c:v>
                </c:pt>
                <c:pt idx="1">
                  <c:v>0.59372139623481679</c:v>
                </c:pt>
                <c:pt idx="2">
                  <c:v>0.49476783019568066</c:v>
                </c:pt>
                <c:pt idx="3">
                  <c:v>0</c:v>
                </c:pt>
                <c:pt idx="4">
                  <c:v>0.61845978774460086</c:v>
                </c:pt>
                <c:pt idx="5">
                  <c:v>1.5832570566261781</c:v>
                </c:pt>
                <c:pt idx="6">
                  <c:v>1.0637508349207134</c:v>
                </c:pt>
                <c:pt idx="7">
                  <c:v>0</c:v>
                </c:pt>
                <c:pt idx="8">
                  <c:v>0</c:v>
                </c:pt>
                <c:pt idx="9">
                  <c:v>0.44529104717611256</c:v>
                </c:pt>
                <c:pt idx="10">
                  <c:v>0.44529104717611256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7-48A3-977B-8364973E0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742144"/>
        <c:axId val="130743680"/>
        <c:axId val="0"/>
      </c:bar3DChart>
      <c:catAx>
        <c:axId val="130742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0743680"/>
        <c:crosses val="autoZero"/>
        <c:auto val="1"/>
        <c:lblAlgn val="ctr"/>
        <c:lblOffset val="100"/>
        <c:noMultiLvlLbl val="0"/>
      </c:catAx>
      <c:valAx>
        <c:axId val="130743680"/>
        <c:scaling>
          <c:orientation val="minMax"/>
          <c:max val="2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742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078005249343841"/>
          <c:y val="0.94594183302845281"/>
          <c:w val="0.53965201622524461"/>
          <c:h val="4.0590153503539325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'Specialisti per branca'!$A$2:$A$44</c:f>
              <c:strCache>
                <c:ptCount val="43"/>
                <c:pt idx="0">
                  <c:v>GENERICO AMBULATORIALE</c:v>
                </c:pt>
                <c:pt idx="1">
                  <c:v>PATOLOGIA CLINICA</c:v>
                </c:pt>
                <c:pt idx="2">
                  <c:v>MEDICINA DEL LAVORO</c:v>
                </c:pt>
                <c:pt idx="3">
                  <c:v>SCIENZA DELL'ALIMENTAZIONE E DIETOLOGIA</c:v>
                </c:pt>
                <c:pt idx="4">
                  <c:v>CHIRURGIA MAXILLO FACCIALE</c:v>
                </c:pt>
                <c:pt idx="5">
                  <c:v>ONCOLOGIA</c:v>
                </c:pt>
                <c:pt idx="6">
                  <c:v>ALLERGOLOGIA</c:v>
                </c:pt>
                <c:pt idx="7">
                  <c:v>MALATTIE INFETTIVE</c:v>
                </c:pt>
                <c:pt idx="8">
                  <c:v>CHIRURGIA VASCOLARE</c:v>
                </c:pt>
                <c:pt idx="9">
                  <c:v>MEDICINA DELLO SPORT</c:v>
                </c:pt>
                <c:pt idx="10">
                  <c:v>AUDIOLOGIA</c:v>
                </c:pt>
                <c:pt idx="11">
                  <c:v>MEDICINA INTERNA</c:v>
                </c:pt>
                <c:pt idx="12">
                  <c:v>GASTROENTEROLOGIA</c:v>
                </c:pt>
                <c:pt idx="13">
                  <c:v>ANATOMIA PATOLOGICA</c:v>
                </c:pt>
                <c:pt idx="14">
                  <c:v>UROLOGIA</c:v>
                </c:pt>
                <c:pt idx="15">
                  <c:v>ORTOPEDIA</c:v>
                </c:pt>
                <c:pt idx="16">
                  <c:v>NEFROLOGIA</c:v>
                </c:pt>
                <c:pt idx="17">
                  <c:v>RADIOLOGIA</c:v>
                </c:pt>
                <c:pt idx="18">
                  <c:v>ODONTOIATRIA</c:v>
                </c:pt>
                <c:pt idx="19">
                  <c:v>MEDICINA LEGALE</c:v>
                </c:pt>
                <c:pt idx="20">
                  <c:v>CHIRURGIA GENERALE</c:v>
                </c:pt>
                <c:pt idx="21">
                  <c:v>OCULISTICA</c:v>
                </c:pt>
                <c:pt idx="22">
                  <c:v>REUMATOLOGIA</c:v>
                </c:pt>
                <c:pt idx="23">
                  <c:v>OTORINOLARINGOIATRIA</c:v>
                </c:pt>
                <c:pt idx="24">
                  <c:v>NEUROPSICHIATRIA INFANTILE</c:v>
                </c:pt>
                <c:pt idx="25">
                  <c:v>PSICHIATRIA</c:v>
                </c:pt>
                <c:pt idx="26">
                  <c:v>IGIENE DEGLI ALIMENTI AREA B</c:v>
                </c:pt>
                <c:pt idx="27">
                  <c:v>PEDIATRIA</c:v>
                </c:pt>
                <c:pt idx="28">
                  <c:v>DERMATOLOGIA</c:v>
                </c:pt>
                <c:pt idx="29">
                  <c:v>BIOLOGIA</c:v>
                </c:pt>
                <c:pt idx="30">
                  <c:v>OSTETRICIA E GINECOLOGIA</c:v>
                </c:pt>
                <c:pt idx="31">
                  <c:v>IGIENE DEGLI ALLEVAMENTI AREA C</c:v>
                </c:pt>
                <c:pt idx="32">
                  <c:v>NEUROLOGIA</c:v>
                </c:pt>
                <c:pt idx="33">
                  <c:v>ANESTESIOLOGIA E RIANIMAZIONE</c:v>
                </c:pt>
                <c:pt idx="34">
                  <c:v>PSICOTERAPIA PER PSICOLOGI</c:v>
                </c:pt>
                <c:pt idx="35">
                  <c:v>IGIENE E MEDICINA PREVENTIVA</c:v>
                </c:pt>
                <c:pt idx="36">
                  <c:v>ENDOCRINOLOGIA</c:v>
                </c:pt>
                <c:pt idx="37">
                  <c:v>GERIATRIA</c:v>
                </c:pt>
                <c:pt idx="38">
                  <c:v>FISIOCHINESITERAPIA</c:v>
                </c:pt>
                <c:pt idx="39">
                  <c:v>PNEUMOLOGIA</c:v>
                </c:pt>
                <c:pt idx="40">
                  <c:v>CARDIOLOGIA</c:v>
                </c:pt>
                <c:pt idx="41">
                  <c:v>PSICOLOGIA PER PSICOLOGI</c:v>
                </c:pt>
                <c:pt idx="42">
                  <c:v>SANITA' ANIMALE AREA A</c:v>
                </c:pt>
              </c:strCache>
            </c:strRef>
          </c:cat>
          <c:val>
            <c:numRef>
              <c:f>'Specialisti per branca'!$B$2:$B$44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9</c:v>
                </c:pt>
                <c:pt idx="40">
                  <c:v>11</c:v>
                </c:pt>
                <c:pt idx="41">
                  <c:v>17</c:v>
                </c:pt>
                <c:pt idx="4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3-462C-87F4-B7D85E153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18432"/>
        <c:axId val="130819968"/>
      </c:barChart>
      <c:catAx>
        <c:axId val="13081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30819968"/>
        <c:crosses val="autoZero"/>
        <c:auto val="1"/>
        <c:lblAlgn val="ctr"/>
        <c:lblOffset val="100"/>
        <c:noMultiLvlLbl val="0"/>
      </c:catAx>
      <c:valAx>
        <c:axId val="130819968"/>
        <c:scaling>
          <c:orientation val="minMax"/>
          <c:max val="25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30818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Oreperbranca!$A$2:$A$44</c:f>
              <c:strCache>
                <c:ptCount val="43"/>
                <c:pt idx="0">
                  <c:v>SCIENZA DELL'ALIMENTAZIONE E DIETOLOGIA</c:v>
                </c:pt>
                <c:pt idx="1">
                  <c:v>PATOLOGIA CLINICA</c:v>
                </c:pt>
                <c:pt idx="2">
                  <c:v>MEDICINA DEL LAVORO</c:v>
                </c:pt>
                <c:pt idx="3">
                  <c:v>GENERICO AMBULATORIALE</c:v>
                </c:pt>
                <c:pt idx="4">
                  <c:v>CHIRURGIA MAXILLO FACCIALE</c:v>
                </c:pt>
                <c:pt idx="5">
                  <c:v>CHIRURGIA VASCOLARE</c:v>
                </c:pt>
                <c:pt idx="6">
                  <c:v>MALATTIE INFETTIVE</c:v>
                </c:pt>
                <c:pt idx="7">
                  <c:v>ONCOLOGIA</c:v>
                </c:pt>
                <c:pt idx="8">
                  <c:v>MEDICINA INTERNA</c:v>
                </c:pt>
                <c:pt idx="9">
                  <c:v>MEDICINA DELLO SPORT</c:v>
                </c:pt>
                <c:pt idx="10">
                  <c:v>AUDIOLOGIA</c:v>
                </c:pt>
                <c:pt idx="11">
                  <c:v>ALLERGOLOGIA</c:v>
                </c:pt>
                <c:pt idx="12">
                  <c:v>NEFROLOGIA</c:v>
                </c:pt>
                <c:pt idx="13">
                  <c:v>ODONTOIATRIA</c:v>
                </c:pt>
                <c:pt idx="14">
                  <c:v>ORTOPEDIA</c:v>
                </c:pt>
                <c:pt idx="15">
                  <c:v>GASTROENTEROLOGIA</c:v>
                </c:pt>
                <c:pt idx="16">
                  <c:v>REUMATOLOGIA</c:v>
                </c:pt>
                <c:pt idx="17">
                  <c:v>UROLOGIA</c:v>
                </c:pt>
                <c:pt idx="18">
                  <c:v>ANATOMIA PATOLOGICA</c:v>
                </c:pt>
                <c:pt idx="19">
                  <c:v>RADIOLOGIA</c:v>
                </c:pt>
                <c:pt idx="20">
                  <c:v>PEDIATRIA</c:v>
                </c:pt>
                <c:pt idx="21">
                  <c:v>MEDICINA LEGALE</c:v>
                </c:pt>
                <c:pt idx="22">
                  <c:v>CHIRURGIA GENERALE</c:v>
                </c:pt>
                <c:pt idx="23">
                  <c:v>NEUROLOGIA</c:v>
                </c:pt>
                <c:pt idx="24">
                  <c:v>OTORINOLARINGOIATRIA</c:v>
                </c:pt>
                <c:pt idx="25">
                  <c:v>DERMATOLOGIA</c:v>
                </c:pt>
                <c:pt idx="26">
                  <c:v>IGIENE DEGLI ALIMENTI AREA B</c:v>
                </c:pt>
                <c:pt idx="27">
                  <c:v>PSICOTERAPIA PER PSICOLOGI</c:v>
                </c:pt>
                <c:pt idx="28">
                  <c:v>NEUROPSICHIATRIA INFANTILE</c:v>
                </c:pt>
                <c:pt idx="29">
                  <c:v>OCULISTICA</c:v>
                </c:pt>
                <c:pt idx="30">
                  <c:v>PSICHIATRIA</c:v>
                </c:pt>
                <c:pt idx="31">
                  <c:v>IGIENE DEGLI ALLEVAMENTI AREA C</c:v>
                </c:pt>
                <c:pt idx="32">
                  <c:v>OSTETRICIA E GINECOLOGIA</c:v>
                </c:pt>
                <c:pt idx="33">
                  <c:v>IGIENE E MEDICINA PREVENTIVA</c:v>
                </c:pt>
                <c:pt idx="34">
                  <c:v>BIOLOGIA</c:v>
                </c:pt>
                <c:pt idx="35">
                  <c:v>ANESTESIOLOGIA E RIANIMAZIONE</c:v>
                </c:pt>
                <c:pt idx="36">
                  <c:v>ENDOCRINOLOGIA</c:v>
                </c:pt>
                <c:pt idx="37">
                  <c:v>FISIOCHINESITERAPIA</c:v>
                </c:pt>
                <c:pt idx="38">
                  <c:v>PNEUMOLOGIA</c:v>
                </c:pt>
                <c:pt idx="39">
                  <c:v>GERIATRIA</c:v>
                </c:pt>
                <c:pt idx="40">
                  <c:v>CARDIOLOGIA</c:v>
                </c:pt>
                <c:pt idx="41">
                  <c:v>PSICOLOGIA PER PSICOLOGI</c:v>
                </c:pt>
                <c:pt idx="42">
                  <c:v>SANITA' ANIMALE AREA A</c:v>
                </c:pt>
              </c:strCache>
            </c:strRef>
          </c:cat>
          <c:val>
            <c:numRef>
              <c:f>Oreperbranca!$B$2:$B$44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</c:v>
                </c:pt>
                <c:pt idx="6">
                  <c:v>32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41</c:v>
                </c:pt>
                <c:pt idx="13">
                  <c:v>41</c:v>
                </c:pt>
                <c:pt idx="14">
                  <c:v>57</c:v>
                </c:pt>
                <c:pt idx="15">
                  <c:v>57</c:v>
                </c:pt>
                <c:pt idx="16">
                  <c:v>66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82</c:v>
                </c:pt>
                <c:pt idx="21">
                  <c:v>94</c:v>
                </c:pt>
                <c:pt idx="22">
                  <c:v>94</c:v>
                </c:pt>
                <c:pt idx="23">
                  <c:v>107</c:v>
                </c:pt>
                <c:pt idx="24">
                  <c:v>117</c:v>
                </c:pt>
                <c:pt idx="25">
                  <c:v>117</c:v>
                </c:pt>
                <c:pt idx="26">
                  <c:v>138</c:v>
                </c:pt>
                <c:pt idx="27">
                  <c:v>143</c:v>
                </c:pt>
                <c:pt idx="28">
                  <c:v>148</c:v>
                </c:pt>
                <c:pt idx="29">
                  <c:v>150</c:v>
                </c:pt>
                <c:pt idx="30">
                  <c:v>152</c:v>
                </c:pt>
                <c:pt idx="31">
                  <c:v>182</c:v>
                </c:pt>
                <c:pt idx="32">
                  <c:v>186</c:v>
                </c:pt>
                <c:pt idx="33">
                  <c:v>188</c:v>
                </c:pt>
                <c:pt idx="34">
                  <c:v>190</c:v>
                </c:pt>
                <c:pt idx="35">
                  <c:v>228</c:v>
                </c:pt>
                <c:pt idx="36">
                  <c:v>228</c:v>
                </c:pt>
                <c:pt idx="37">
                  <c:v>255</c:v>
                </c:pt>
                <c:pt idx="38">
                  <c:v>259</c:v>
                </c:pt>
                <c:pt idx="39">
                  <c:v>269</c:v>
                </c:pt>
                <c:pt idx="40">
                  <c:v>331</c:v>
                </c:pt>
                <c:pt idx="41">
                  <c:v>600</c:v>
                </c:pt>
                <c:pt idx="42">
                  <c:v>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9E-4583-9A2A-FE859220B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67520"/>
        <c:axId val="129469056"/>
      </c:barChart>
      <c:catAx>
        <c:axId val="129467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it-IT"/>
          </a:p>
        </c:txPr>
        <c:crossAx val="129469056"/>
        <c:crossesAt val="0"/>
        <c:auto val="1"/>
        <c:lblAlgn val="ctr"/>
        <c:lblOffset val="100"/>
        <c:noMultiLvlLbl val="0"/>
      </c:catAx>
      <c:valAx>
        <c:axId val="1294690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946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4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'Localizzazione Veterinari'!$B$1</c:f>
              <c:strCache>
                <c:ptCount val="1"/>
                <c:pt idx="0">
                  <c:v>AREA A</c:v>
                </c:pt>
              </c:strCache>
            </c:strRef>
          </c:tx>
          <c:invertIfNegative val="0"/>
          <c:cat>
            <c:strRef>
              <c:f>'Localizzazione Veterinari'!$A$2:$A$9</c:f>
              <c:strCache>
                <c:ptCount val="8"/>
                <c:pt idx="0">
                  <c:v>BENEVENTO</c:v>
                </c:pt>
                <c:pt idx="1">
                  <c:v>MORCONE</c:v>
                </c:pt>
                <c:pt idx="2">
                  <c:v>SAN BARTOLOMEO IN G.</c:v>
                </c:pt>
                <c:pt idx="3">
                  <c:v>MONTESARCHIO</c:v>
                </c:pt>
                <c:pt idx="4">
                  <c:v>SAN MARCO DEI C.</c:v>
                </c:pt>
                <c:pt idx="5">
                  <c:v>TELESE TERME</c:v>
                </c:pt>
                <c:pt idx="6">
                  <c:v>PAV</c:v>
                </c:pt>
                <c:pt idx="7">
                  <c:v>DIP.PREVENZ.</c:v>
                </c:pt>
              </c:strCache>
            </c:strRef>
          </c:cat>
          <c:val>
            <c:numRef>
              <c:f>'Localizzazione Veterinari'!$B$2:$B$9</c:f>
              <c:numCache>
                <c:formatCode>General</c:formatCode>
                <c:ptCount val="8"/>
                <c:pt idx="0">
                  <c:v>188</c:v>
                </c:pt>
                <c:pt idx="1">
                  <c:v>176</c:v>
                </c:pt>
                <c:pt idx="2">
                  <c:v>140</c:v>
                </c:pt>
                <c:pt idx="3">
                  <c:v>38</c:v>
                </c:pt>
                <c:pt idx="4">
                  <c:v>0</c:v>
                </c:pt>
                <c:pt idx="5">
                  <c:v>44</c:v>
                </c:pt>
                <c:pt idx="6">
                  <c:v>239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5-4FB7-81CA-7D25760EBCF2}"/>
            </c:ext>
          </c:extLst>
        </c:ser>
        <c:ser>
          <c:idx val="1"/>
          <c:order val="1"/>
          <c:tx>
            <c:strRef>
              <c:f>'Localizzazione Veterinari'!$C$1</c:f>
              <c:strCache>
                <c:ptCount val="1"/>
                <c:pt idx="0">
                  <c:v>AREA B</c:v>
                </c:pt>
              </c:strCache>
            </c:strRef>
          </c:tx>
          <c:invertIfNegative val="0"/>
          <c:cat>
            <c:strRef>
              <c:f>'Localizzazione Veterinari'!$A$2:$A$9</c:f>
              <c:strCache>
                <c:ptCount val="8"/>
                <c:pt idx="0">
                  <c:v>BENEVENTO</c:v>
                </c:pt>
                <c:pt idx="1">
                  <c:v>MORCONE</c:v>
                </c:pt>
                <c:pt idx="2">
                  <c:v>SAN BARTOLOMEO IN G.</c:v>
                </c:pt>
                <c:pt idx="3">
                  <c:v>MONTESARCHIO</c:v>
                </c:pt>
                <c:pt idx="4">
                  <c:v>SAN MARCO DEI C.</c:v>
                </c:pt>
                <c:pt idx="5">
                  <c:v>TELESE TERME</c:v>
                </c:pt>
                <c:pt idx="6">
                  <c:v>PAV</c:v>
                </c:pt>
                <c:pt idx="7">
                  <c:v>DIP.PREVENZ.</c:v>
                </c:pt>
              </c:strCache>
            </c:strRef>
          </c:cat>
          <c:val>
            <c:numRef>
              <c:f>'Localizzazione Veterinari'!$C$2:$C$9</c:f>
              <c:numCache>
                <c:formatCode>General</c:formatCode>
                <c:ptCount val="8"/>
                <c:pt idx="0">
                  <c:v>24</c:v>
                </c:pt>
                <c:pt idx="1">
                  <c:v>0</c:v>
                </c:pt>
                <c:pt idx="2">
                  <c:v>12</c:v>
                </c:pt>
                <c:pt idx="3">
                  <c:v>32</c:v>
                </c:pt>
                <c:pt idx="4">
                  <c:v>0</c:v>
                </c:pt>
                <c:pt idx="5">
                  <c:v>30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45-4FB7-81CA-7D25760EBCF2}"/>
            </c:ext>
          </c:extLst>
        </c:ser>
        <c:ser>
          <c:idx val="2"/>
          <c:order val="2"/>
          <c:tx>
            <c:strRef>
              <c:f>'Localizzazione Veterinari'!$D$1</c:f>
              <c:strCache>
                <c:ptCount val="1"/>
                <c:pt idx="0">
                  <c:v>AREA C</c:v>
                </c:pt>
              </c:strCache>
            </c:strRef>
          </c:tx>
          <c:invertIfNegative val="0"/>
          <c:cat>
            <c:strRef>
              <c:f>'Localizzazione Veterinari'!$A$2:$A$9</c:f>
              <c:strCache>
                <c:ptCount val="8"/>
                <c:pt idx="0">
                  <c:v>BENEVENTO</c:v>
                </c:pt>
                <c:pt idx="1">
                  <c:v>MORCONE</c:v>
                </c:pt>
                <c:pt idx="2">
                  <c:v>SAN BARTOLOMEO IN G.</c:v>
                </c:pt>
                <c:pt idx="3">
                  <c:v>MONTESARCHIO</c:v>
                </c:pt>
                <c:pt idx="4">
                  <c:v>SAN MARCO DEI C.</c:v>
                </c:pt>
                <c:pt idx="5">
                  <c:v>TELESE TERME</c:v>
                </c:pt>
                <c:pt idx="6">
                  <c:v>PAV</c:v>
                </c:pt>
                <c:pt idx="7">
                  <c:v>DIP.PREVENZ.</c:v>
                </c:pt>
              </c:strCache>
            </c:strRef>
          </c:cat>
          <c:val>
            <c:numRef>
              <c:f>'Localizzazione Veterinari'!$D$2:$D$9</c:f>
              <c:numCache>
                <c:formatCode>General</c:formatCode>
                <c:ptCount val="8"/>
                <c:pt idx="0">
                  <c:v>0</c:v>
                </c:pt>
                <c:pt idx="1">
                  <c:v>38</c:v>
                </c:pt>
                <c:pt idx="2">
                  <c:v>33</c:v>
                </c:pt>
                <c:pt idx="3">
                  <c:v>38</c:v>
                </c:pt>
                <c:pt idx="4">
                  <c:v>53</c:v>
                </c:pt>
                <c:pt idx="5">
                  <c:v>44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45-4FB7-81CA-7D25760EB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771968"/>
        <c:axId val="130777856"/>
        <c:axId val="129904128"/>
      </c:bar3DChart>
      <c:catAx>
        <c:axId val="13077196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30777856"/>
        <c:crosses val="autoZero"/>
        <c:auto val="1"/>
        <c:lblAlgn val="ctr"/>
        <c:lblOffset val="100"/>
        <c:noMultiLvlLbl val="0"/>
      </c:catAx>
      <c:valAx>
        <c:axId val="130777856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130771968"/>
        <c:crosses val="autoZero"/>
        <c:crossBetween val="between"/>
      </c:valAx>
      <c:serAx>
        <c:axId val="1299041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0777856"/>
        <c:crosses val="autoZero"/>
      </c:serAx>
    </c:plotArea>
    <c:legend>
      <c:legendPos val="r"/>
      <c:layout>
        <c:manualLayout>
          <c:xMode val="edge"/>
          <c:yMode val="edge"/>
          <c:x val="0.56575445356564913"/>
          <c:y val="0.88473114657459828"/>
          <c:w val="0.37750795778187551"/>
          <c:h val="7.4269138817540922E-2"/>
        </c:manualLayout>
      </c:layout>
      <c:overlay val="0"/>
      <c:txPr>
        <a:bodyPr/>
        <a:lstStyle/>
        <a:p>
          <a:pPr>
            <a:defRPr sz="1400"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0-1C55-4719-8DE3-5052044749D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55-4719-8DE3-5052044749DA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1C55-4719-8DE3-5052044749DA}"/>
              </c:ext>
            </c:extLst>
          </c:dPt>
          <c:dPt>
            <c:idx val="3"/>
            <c:bubble3D val="0"/>
            <c:spPr>
              <a:solidFill>
                <a:srgbClr val="DE8CCE"/>
              </a:solidFill>
            </c:spPr>
            <c:extLst>
              <c:ext xmlns:c16="http://schemas.microsoft.com/office/drawing/2014/chart" uri="{C3380CC4-5D6E-409C-BE32-E72D297353CC}">
                <c16:uniqueId val="{00000003-1C55-4719-8DE3-5052044749D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4-1C55-4719-8DE3-5052044749DA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C55-4719-8DE3-5052044749DA}"/>
              </c:ext>
            </c:extLst>
          </c:dPt>
          <c:dPt>
            <c:idx val="6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C55-4719-8DE3-5052044749DA}"/>
              </c:ext>
            </c:extLst>
          </c:dPt>
          <c:dPt>
            <c:idx val="7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7-1C55-4719-8DE3-5052044749DA}"/>
              </c:ext>
            </c:extLst>
          </c:dPt>
          <c:dPt>
            <c:idx val="8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8-1C55-4719-8DE3-5052044749DA}"/>
              </c:ext>
            </c:extLst>
          </c:dPt>
          <c:dPt>
            <c:idx val="9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2-53D5-4751-89DC-4F32A3FB39DF}"/>
              </c:ext>
            </c:extLst>
          </c:dPt>
          <c:dLbls>
            <c:dLbl>
              <c:idx val="5"/>
              <c:layout>
                <c:manualLayout>
                  <c:x val="1.8207763143036064E-3"/>
                  <c:y val="-9.379668450534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55-4719-8DE3-5052044749DA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C55-4719-8DE3-5052044749DA}"/>
                </c:ext>
              </c:extLst>
            </c:dLbl>
            <c:dLbl>
              <c:idx val="8"/>
              <c:layout>
                <c:manualLayout>
                  <c:x val="2.3279847515801319E-3"/>
                  <c:y val="-6.005294596796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55-4719-8DE3-5052044749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OretotaliArticolazioni!$A$8:$A$19</c:f>
              <c:strCache>
                <c:ptCount val="12"/>
                <c:pt idx="0">
                  <c:v>Benevento 1 - B1</c:v>
                </c:pt>
                <c:pt idx="1">
                  <c:v>Benevento 2 - B2</c:v>
                </c:pt>
                <c:pt idx="2">
                  <c:v>Montesarchio - MS</c:v>
                </c:pt>
                <c:pt idx="3">
                  <c:v>Telese Terme - TT</c:v>
                </c:pt>
                <c:pt idx="4">
                  <c:v>Alto Sannio Fortore - ASF (ex NE)</c:v>
                </c:pt>
                <c:pt idx="5">
                  <c:v>Territorio ASL Benevento</c:v>
                </c:pt>
                <c:pt idx="6">
                  <c:v>UOST</c:v>
                </c:pt>
                <c:pt idx="7">
                  <c:v>Direzione Sanitaria</c:v>
                </c:pt>
                <c:pt idx="8">
                  <c:v>Dipartimenti</c:v>
                </c:pt>
                <c:pt idx="9">
                  <c:v>DSM</c:v>
                </c:pt>
                <c:pt idx="10">
                  <c:v>SERD</c:v>
                </c:pt>
                <c:pt idx="11">
                  <c:v>PAV</c:v>
                </c:pt>
              </c:strCache>
            </c:strRef>
          </c:cat>
          <c:val>
            <c:numRef>
              <c:f>OretotaliArticolazioni!$B$8:$B$19</c:f>
              <c:numCache>
                <c:formatCode>General</c:formatCode>
                <c:ptCount val="12"/>
                <c:pt idx="0">
                  <c:v>1046</c:v>
                </c:pt>
                <c:pt idx="1">
                  <c:v>377</c:v>
                </c:pt>
                <c:pt idx="2">
                  <c:v>772</c:v>
                </c:pt>
                <c:pt idx="3">
                  <c:v>792</c:v>
                </c:pt>
                <c:pt idx="4">
                  <c:v>608</c:v>
                </c:pt>
                <c:pt idx="5">
                  <c:v>46</c:v>
                </c:pt>
                <c:pt idx="6">
                  <c:v>180</c:v>
                </c:pt>
                <c:pt idx="7">
                  <c:v>38</c:v>
                </c:pt>
                <c:pt idx="8">
                  <c:v>817</c:v>
                </c:pt>
                <c:pt idx="9">
                  <c:v>683</c:v>
                </c:pt>
                <c:pt idx="10">
                  <c:v>220</c:v>
                </c:pt>
                <c:pt idx="11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55-4719-8DE3-505204474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zero"/>
    <c:showDLblsOverMax val="0"/>
  </c:chart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0-C8C1-40B8-945C-37A913B9DFD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C8C1-40B8-945C-37A913B9DFD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2-C8C1-40B8-945C-37A913B9DFD1}"/>
              </c:ext>
            </c:extLst>
          </c:dPt>
          <c:dPt>
            <c:idx val="3"/>
            <c:invertIfNegative val="0"/>
            <c:bubble3D val="0"/>
            <c:spPr>
              <a:solidFill>
                <a:srgbClr val="DE8CCE"/>
              </a:solidFill>
            </c:spPr>
            <c:extLst>
              <c:ext xmlns:c16="http://schemas.microsoft.com/office/drawing/2014/chart" uri="{C3380CC4-5D6E-409C-BE32-E72D297353CC}">
                <c16:uniqueId val="{00000003-C8C1-40B8-945C-37A913B9DFD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4-C8C1-40B8-945C-37A913B9DFD1}"/>
              </c:ext>
            </c:extLst>
          </c:dPt>
          <c:dLbls>
            <c:dLbl>
              <c:idx val="0"/>
              <c:layout>
                <c:manualLayout>
                  <c:x val="4.1472265422498704E-3"/>
                  <c:y val="-1.4847809948032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C1-40B8-945C-37A913B9DFD1}"/>
                </c:ext>
              </c:extLst>
            </c:dLbl>
            <c:dLbl>
              <c:idx val="1"/>
              <c:layout>
                <c:manualLayout>
                  <c:x val="1.0368066355624676E-2"/>
                  <c:y val="-2.3756495916852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C1-40B8-945C-37A913B9DFD1}"/>
                </c:ext>
              </c:extLst>
            </c:dLbl>
            <c:dLbl>
              <c:idx val="2"/>
              <c:layout>
                <c:manualLayout>
                  <c:x val="8.2944530844997408E-3"/>
                  <c:y val="-3.860430586488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C1-40B8-945C-37A913B9DFD1}"/>
                </c:ext>
              </c:extLst>
            </c:dLbl>
            <c:dLbl>
              <c:idx val="3"/>
              <c:layout>
                <c:manualLayout>
                  <c:x val="-2.0736132711250371E-3"/>
                  <c:y val="-2.6726057906458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C1-40B8-945C-37A913B9DFD1}"/>
                </c:ext>
              </c:extLst>
            </c:dLbl>
            <c:dLbl>
              <c:idx val="4"/>
              <c:layout>
                <c:manualLayout>
                  <c:x val="6.2208398133748134E-3"/>
                  <c:y val="-2.969561989606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C1-40B8-945C-37A913B9DFD1}"/>
                </c:ext>
              </c:extLst>
            </c:dLbl>
            <c:dLbl>
              <c:idx val="5"/>
              <c:layout>
                <c:manualLayout>
                  <c:x val="1.3943353206271325E-2"/>
                  <c:y val="-2.8612303290414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4E-49AD-B268-2CE7A4C742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OretotaliArticolazioni!$A$32:$A$37</c:f>
              <c:strCache>
                <c:ptCount val="6"/>
                <c:pt idx="0">
                  <c:v>Benevento 1 - B1</c:v>
                </c:pt>
                <c:pt idx="1">
                  <c:v>Benevento 2 - B2</c:v>
                </c:pt>
                <c:pt idx="2">
                  <c:v>Montesarchio - MS</c:v>
                </c:pt>
                <c:pt idx="3">
                  <c:v>Telese Terme - TT</c:v>
                </c:pt>
                <c:pt idx="4">
                  <c:v>Nord - Est - NE</c:v>
                </c:pt>
                <c:pt idx="5">
                  <c:v>TOTALE</c:v>
                </c:pt>
              </c:strCache>
            </c:strRef>
          </c:cat>
          <c:val>
            <c:numRef>
              <c:f>OretotaliArticolazioni!$D$32:$D$37</c:f>
              <c:numCache>
                <c:formatCode>0.00</c:formatCode>
                <c:ptCount val="6"/>
                <c:pt idx="0">
                  <c:v>0.80694875087654083</c:v>
                </c:pt>
                <c:pt idx="1">
                  <c:v>0.34800483721776576</c:v>
                </c:pt>
                <c:pt idx="2">
                  <c:v>0.728608637681459</c:v>
                </c:pt>
                <c:pt idx="3">
                  <c:v>0.76233519473571865</c:v>
                </c:pt>
                <c:pt idx="4">
                  <c:v>0.78481486848010862</c:v>
                </c:pt>
                <c:pt idx="5">
                  <c:v>0.68440588253690271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C1-40B8-945C-37A913B9D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9583744"/>
        <c:axId val="129589632"/>
        <c:axId val="0"/>
      </c:bar3DChart>
      <c:catAx>
        <c:axId val="129583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589632"/>
        <c:crosses val="autoZero"/>
        <c:auto val="1"/>
        <c:lblAlgn val="ctr"/>
        <c:lblOffset val="100"/>
        <c:noMultiLvlLbl val="0"/>
      </c:catAx>
      <c:valAx>
        <c:axId val="12958963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9583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ysClr val="windowText" lastClr="000000"/>
                </a:solidFill>
              </a:rPr>
              <a:t>Ore per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E88C-42D2-BD38-AD419A962F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88C-42D2-BD38-AD419A962F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E88C-42D2-BD38-AD419A962F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88C-42D2-BD38-AD419A962F23}"/>
              </c:ext>
            </c:extLst>
          </c:dPt>
          <c:dLbls>
            <c:dLbl>
              <c:idx val="0"/>
              <c:layout>
                <c:manualLayout>
                  <c:x val="-0.218465509836136"/>
                  <c:y val="-0.175156609962755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63197503906631"/>
                      <c:h val="6.01608755351795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88C-42D2-BD38-AD419A962F23}"/>
                </c:ext>
              </c:extLst>
            </c:dLbl>
            <c:dLbl>
              <c:idx val="1"/>
              <c:layout>
                <c:manualLayout>
                  <c:x val="0.13350670045541635"/>
                  <c:y val="3.821543079637532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122226551546086E-2"/>
                      <c:h val="7.13535965649803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88C-42D2-BD38-AD419A962F23}"/>
                </c:ext>
              </c:extLst>
            </c:dLbl>
            <c:dLbl>
              <c:idx val="2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221056733043671E-2"/>
                      <c:h val="7.13535965649803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88C-42D2-BD38-AD419A962F23}"/>
                </c:ext>
              </c:extLst>
            </c:dLbl>
            <c:dLbl>
              <c:idx val="3"/>
              <c:layout>
                <c:manualLayout>
                  <c:x val="2.8554651737143479E-2"/>
                  <c:y val="5.946000849589218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052438548554578E-2"/>
                      <c:h val="6.83595436895086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88C-42D2-BD38-AD419A962F2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OretotaliArticolazioni!$A$53:$A$56</c:f>
              <c:strCache>
                <c:ptCount val="4"/>
                <c:pt idx="0">
                  <c:v>Medicina e Chirurgia</c:v>
                </c:pt>
                <c:pt idx="1">
                  <c:v>Medicina Veterinaria</c:v>
                </c:pt>
                <c:pt idx="2">
                  <c:v>Psicologia</c:v>
                </c:pt>
                <c:pt idx="3">
                  <c:v>Biologia</c:v>
                </c:pt>
              </c:strCache>
            </c:strRef>
          </c:cat>
          <c:val>
            <c:numRef>
              <c:f>OretotaliArticolazioni!$B$53:$B$56</c:f>
              <c:numCache>
                <c:formatCode>General</c:formatCode>
                <c:ptCount val="4"/>
                <c:pt idx="0">
                  <c:v>4556</c:v>
                </c:pt>
                <c:pt idx="1">
                  <c:v>735</c:v>
                </c:pt>
                <c:pt idx="2">
                  <c:v>341</c:v>
                </c:pt>
                <c:pt idx="3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C-42D2-BD38-AD419A962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232943594067535E-2"/>
          <c:y val="0.92268649981580497"/>
          <c:w val="0.90327528770442156"/>
          <c:h val="5.7034612132755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Sesso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DA3-4428-9FF5-9F5CAEE1DB91}"/>
              </c:ext>
            </c:extLst>
          </c:dPt>
          <c:dPt>
            <c:idx val="1"/>
            <c:bubble3D val="0"/>
            <c:explosion val="8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DA3-4428-9FF5-9F5CAEE1DB91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A3-4428-9FF5-9F5CAEE1DB91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3-4428-9FF5-9F5CAEE1DB9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OretotaliArticolazioni!$A$77:$A$78</c:f>
              <c:strCache>
                <c:ptCount val="2"/>
                <c:pt idx="0">
                  <c:v>FEMMINE</c:v>
                </c:pt>
                <c:pt idx="1">
                  <c:v>MASCHI</c:v>
                </c:pt>
              </c:strCache>
            </c:strRef>
          </c:cat>
          <c:val>
            <c:numRef>
              <c:f>OretotaliArticolazioni!$B$77:$B$78</c:f>
              <c:numCache>
                <c:formatCode>General</c:formatCode>
                <c:ptCount val="2"/>
                <c:pt idx="0">
                  <c:v>90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3-4405-BEA3-A47DE65CA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ETA' MEDIA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OretotaliArticolazioni!$B$81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852-44D7-93F8-B6BE848EE6F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52-44D7-93F8-B6BE848EE6F2}"/>
              </c:ext>
            </c:extLst>
          </c:dPt>
          <c:cat>
            <c:strRef>
              <c:f>OretotaliArticolazioni!$A$82:$A$83</c:f>
              <c:strCache>
                <c:ptCount val="2"/>
                <c:pt idx="0">
                  <c:v>FEMMINE</c:v>
                </c:pt>
                <c:pt idx="1">
                  <c:v>MASCHI</c:v>
                </c:pt>
              </c:strCache>
            </c:strRef>
          </c:cat>
          <c:val>
            <c:numRef>
              <c:f>OretotaliArticolazioni!$B$82:$B$83</c:f>
              <c:numCache>
                <c:formatCode>0.00</c:formatCode>
                <c:ptCount val="2"/>
                <c:pt idx="0">
                  <c:v>50.946845110129971</c:v>
                </c:pt>
                <c:pt idx="1">
                  <c:v>56.57871321012999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52-44D7-93F8-B6BE848EE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304656"/>
        <c:axId val="742302160"/>
      </c:barChart>
      <c:catAx>
        <c:axId val="74230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2302160"/>
        <c:crosses val="autoZero"/>
        <c:auto val="1"/>
        <c:lblAlgn val="ctr"/>
        <c:lblOffset val="100"/>
        <c:noMultiLvlLbl val="0"/>
      </c:catAx>
      <c:valAx>
        <c:axId val="742302160"/>
        <c:scaling>
          <c:orientation val="minMax"/>
          <c:max val="7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230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OreperbrancheB1!$A$3:$A$39</c:f>
              <c:strCache>
                <c:ptCount val="37"/>
                <c:pt idx="0">
                  <c:v>CHIRURGIA MAXILLO FACCIALE</c:v>
                </c:pt>
                <c:pt idx="1">
                  <c:v>CHIRURGIA VASCOLARE</c:v>
                </c:pt>
                <c:pt idx="2">
                  <c:v>GENERICO AMBULATORIALE</c:v>
                </c:pt>
                <c:pt idx="3">
                  <c:v>ONCOLOGIA</c:v>
                </c:pt>
                <c:pt idx="4">
                  <c:v>PSICOTERAPIA PER PSICOLOGI</c:v>
                </c:pt>
                <c:pt idx="5">
                  <c:v>BIOLOGIA</c:v>
                </c:pt>
                <c:pt idx="6">
                  <c:v>PATOLOGIA CLINICA</c:v>
                </c:pt>
                <c:pt idx="7">
                  <c:v>SCIENZA DELL'ALIMENTAZIONE E DIETOLOGIA</c:v>
                </c:pt>
                <c:pt idx="8">
                  <c:v>MEDICINA INTERNA</c:v>
                </c:pt>
                <c:pt idx="9">
                  <c:v>ALLERGOLOGIA</c:v>
                </c:pt>
                <c:pt idx="10">
                  <c:v>MALATTIE INFETTIVE</c:v>
                </c:pt>
                <c:pt idx="11">
                  <c:v>PEDIATRIA</c:v>
                </c:pt>
                <c:pt idx="12">
                  <c:v>GASTROENTEROLOGIA</c:v>
                </c:pt>
                <c:pt idx="13">
                  <c:v>UROLOGIA</c:v>
                </c:pt>
                <c:pt idx="14">
                  <c:v>DERMATOLOGIA</c:v>
                </c:pt>
                <c:pt idx="15">
                  <c:v>NEUROPSICHIATRIA INFANTILE</c:v>
                </c:pt>
                <c:pt idx="16">
                  <c:v>NEFROLOGIA</c:v>
                </c:pt>
                <c:pt idx="17">
                  <c:v>ANATOMIA PATOLOGICA</c:v>
                </c:pt>
                <c:pt idx="18">
                  <c:v>REUMATOLOGIA</c:v>
                </c:pt>
                <c:pt idx="19">
                  <c:v>OTORINOLARINGOIATRIA</c:v>
                </c:pt>
                <c:pt idx="20">
                  <c:v>ODONTOIATRIA</c:v>
                </c:pt>
                <c:pt idx="21">
                  <c:v>NEUROLOGIA</c:v>
                </c:pt>
                <c:pt idx="22">
                  <c:v>PSICOLOGIA PER PSICOLOGI</c:v>
                </c:pt>
                <c:pt idx="23">
                  <c:v>AUDIOLOGIA</c:v>
                </c:pt>
                <c:pt idx="24">
                  <c:v>MEDICINA LEGALE</c:v>
                </c:pt>
                <c:pt idx="25">
                  <c:v>MEDICINA DELLO SPORT</c:v>
                </c:pt>
                <c:pt idx="26">
                  <c:v>ORTOPEDIA</c:v>
                </c:pt>
                <c:pt idx="27">
                  <c:v>CHIRURGIA GENERALE</c:v>
                </c:pt>
                <c:pt idx="28">
                  <c:v>ENDOCRINOLOGIA</c:v>
                </c:pt>
                <c:pt idx="29">
                  <c:v>OCULISTICA</c:v>
                </c:pt>
                <c:pt idx="30">
                  <c:v>GERIATRIA</c:v>
                </c:pt>
                <c:pt idx="31">
                  <c:v>PNEUMOLOGIA</c:v>
                </c:pt>
                <c:pt idx="32">
                  <c:v>RADIOLOGIA</c:v>
                </c:pt>
                <c:pt idx="33">
                  <c:v>OSTETRICIA E GINECOLOGIA</c:v>
                </c:pt>
                <c:pt idx="34">
                  <c:v>IGIENE E MEDICINA PREVENTIVA</c:v>
                </c:pt>
                <c:pt idx="35">
                  <c:v>FISIOCHINESITERAPIA</c:v>
                </c:pt>
                <c:pt idx="36">
                  <c:v>CARDIOLOGIA</c:v>
                </c:pt>
              </c:strCache>
            </c:strRef>
          </c:cat>
          <c:val>
            <c:numRef>
              <c:f>OreperbrancheB1!$B$3:$B$39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13</c:v>
                </c:pt>
                <c:pt idx="14">
                  <c:v>14</c:v>
                </c:pt>
                <c:pt idx="15">
                  <c:v>19</c:v>
                </c:pt>
                <c:pt idx="16">
                  <c:v>23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28</c:v>
                </c:pt>
                <c:pt idx="21">
                  <c:v>30</c:v>
                </c:pt>
                <c:pt idx="22">
                  <c:v>38</c:v>
                </c:pt>
                <c:pt idx="23">
                  <c:v>38</c:v>
                </c:pt>
                <c:pt idx="24">
                  <c:v>38</c:v>
                </c:pt>
                <c:pt idx="25">
                  <c:v>38</c:v>
                </c:pt>
                <c:pt idx="26">
                  <c:v>38</c:v>
                </c:pt>
                <c:pt idx="27">
                  <c:v>38</c:v>
                </c:pt>
                <c:pt idx="28">
                  <c:v>44</c:v>
                </c:pt>
                <c:pt idx="29">
                  <c:v>52</c:v>
                </c:pt>
                <c:pt idx="30">
                  <c:v>56</c:v>
                </c:pt>
                <c:pt idx="31">
                  <c:v>67</c:v>
                </c:pt>
                <c:pt idx="32">
                  <c:v>68</c:v>
                </c:pt>
                <c:pt idx="33">
                  <c:v>69</c:v>
                </c:pt>
                <c:pt idx="34">
                  <c:v>74</c:v>
                </c:pt>
                <c:pt idx="35">
                  <c:v>84</c:v>
                </c:pt>
                <c:pt idx="3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8-46A2-8D8D-A0A84A7B9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704704"/>
        <c:axId val="129604608"/>
      </c:barChart>
      <c:valAx>
        <c:axId val="129604608"/>
        <c:scaling>
          <c:orientation val="minMax"/>
          <c:max val="2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9704704"/>
        <c:crosses val="autoZero"/>
        <c:crossBetween val="between"/>
      </c:valAx>
      <c:catAx>
        <c:axId val="1297047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960460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OreperbrancheB2!$A$3:$A$39</c:f>
              <c:strCache>
                <c:ptCount val="37"/>
                <c:pt idx="0">
                  <c:v>ANATOMIA PATOLOGICA</c:v>
                </c:pt>
                <c:pt idx="1">
                  <c:v>ANESTESIOLOGIA E RIANIMAZIONE</c:v>
                </c:pt>
                <c:pt idx="2">
                  <c:v>AUDIOLOGIA</c:v>
                </c:pt>
                <c:pt idx="3">
                  <c:v>BIOLOGIIA</c:v>
                </c:pt>
                <c:pt idx="4">
                  <c:v>CHIRURGIA GENERALE</c:v>
                </c:pt>
                <c:pt idx="5">
                  <c:v>CHIRURGIA MAXILLO FACCIALE</c:v>
                </c:pt>
                <c:pt idx="6">
                  <c:v>CHIRURGIA VASCOLARE</c:v>
                </c:pt>
                <c:pt idx="7">
                  <c:v>GASTROENTEROLOGIA</c:v>
                </c:pt>
                <c:pt idx="8">
                  <c:v>GENERICO AMBULATORIALE</c:v>
                </c:pt>
                <c:pt idx="9">
                  <c:v>IGIENE E MEDICINA PREVENTIVA</c:v>
                </c:pt>
                <c:pt idx="10">
                  <c:v>MALATTIE INFETTIVE</c:v>
                </c:pt>
                <c:pt idx="11">
                  <c:v>MEDICINA DELLO SPORT</c:v>
                </c:pt>
                <c:pt idx="12">
                  <c:v>MEDICINA INTERNA</c:v>
                </c:pt>
                <c:pt idx="13">
                  <c:v>NEFROLOGIA</c:v>
                </c:pt>
                <c:pt idx="14">
                  <c:v>ODONTOIATRIA</c:v>
                </c:pt>
                <c:pt idx="15">
                  <c:v>ONCOLOGIA</c:v>
                </c:pt>
                <c:pt idx="16">
                  <c:v>PATOLOGIA CLINICA</c:v>
                </c:pt>
                <c:pt idx="17">
                  <c:v>PSICOTERAPIA PER PSICOLOGI</c:v>
                </c:pt>
                <c:pt idx="18">
                  <c:v>RADIOLOGIA</c:v>
                </c:pt>
                <c:pt idx="19">
                  <c:v>REUMATOLOGIA</c:v>
                </c:pt>
                <c:pt idx="20">
                  <c:v>SCIENZA DELL'ALIMENTAZIONE E DIETOLOGIA</c:v>
                </c:pt>
                <c:pt idx="21">
                  <c:v>OCULISTICA</c:v>
                </c:pt>
                <c:pt idx="22">
                  <c:v>MEDICINA LEGALE</c:v>
                </c:pt>
                <c:pt idx="23">
                  <c:v>NEUROLOGIA</c:v>
                </c:pt>
                <c:pt idx="24">
                  <c:v>UROLOGIA</c:v>
                </c:pt>
                <c:pt idx="25">
                  <c:v>ORTOPEDIA</c:v>
                </c:pt>
                <c:pt idx="26">
                  <c:v>DERMATOLOGIA</c:v>
                </c:pt>
                <c:pt idx="27">
                  <c:v>PEDIATRIA</c:v>
                </c:pt>
                <c:pt idx="28">
                  <c:v>PSICOLOGIA PER PSICOLOGI</c:v>
                </c:pt>
                <c:pt idx="29">
                  <c:v>OTORINOLARINGOIATRIA</c:v>
                </c:pt>
                <c:pt idx="30">
                  <c:v>ENDOCRINOLOGIA</c:v>
                </c:pt>
                <c:pt idx="31">
                  <c:v>NEUROPSICHIATRIA INFANTILE</c:v>
                </c:pt>
                <c:pt idx="32">
                  <c:v>OSTETRICIA E GINECOLOGIA</c:v>
                </c:pt>
                <c:pt idx="33">
                  <c:v>CARDIOLOGIA</c:v>
                </c:pt>
                <c:pt idx="34">
                  <c:v>FISIOCHINESITERAPIA</c:v>
                </c:pt>
                <c:pt idx="35">
                  <c:v>PNEUMOLOGIA</c:v>
                </c:pt>
                <c:pt idx="36">
                  <c:v>GERIATRIA</c:v>
                </c:pt>
              </c:strCache>
            </c:strRef>
          </c:cat>
          <c:val>
            <c:numRef>
              <c:f>OreperbrancheB2!$B$3:$B$39</c:f>
              <c:numCache>
                <c:formatCode>General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12</c:v>
                </c:pt>
                <c:pt idx="29">
                  <c:v>16</c:v>
                </c:pt>
                <c:pt idx="30">
                  <c:v>20</c:v>
                </c:pt>
                <c:pt idx="31">
                  <c:v>34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53</c:v>
                </c:pt>
                <c:pt idx="3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5-481F-B26A-9A53A3634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738240"/>
        <c:axId val="129736704"/>
      </c:barChart>
      <c:valAx>
        <c:axId val="129736704"/>
        <c:scaling>
          <c:orientation val="minMax"/>
          <c:max val="2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9738240"/>
        <c:crosses val="autoZero"/>
        <c:crossBetween val="between"/>
      </c:valAx>
      <c:catAx>
        <c:axId val="1297382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2973670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438148</xdr:colOff>
      <xdr:row>6</xdr:row>
      <xdr:rowOff>0</xdr:rowOff>
    </xdr:from>
    <xdr:to>
      <xdr:col>26</xdr:col>
      <xdr:colOff>0</xdr:colOff>
      <xdr:row>37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0</xdr:row>
      <xdr:rowOff>142875</xdr:rowOff>
    </xdr:from>
    <xdr:to>
      <xdr:col>25</xdr:col>
      <xdr:colOff>447675</xdr:colOff>
      <xdr:row>28</xdr:row>
      <xdr:rowOff>66675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590549</xdr:colOff>
      <xdr:row>29</xdr:row>
      <xdr:rowOff>123824</xdr:rowOff>
    </xdr:from>
    <xdr:to>
      <xdr:col>25</xdr:col>
      <xdr:colOff>476250</xdr:colOff>
      <xdr:row>59</xdr:row>
      <xdr:rowOff>38099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561975</xdr:colOff>
      <xdr:row>60</xdr:row>
      <xdr:rowOff>114300</xdr:rowOff>
    </xdr:from>
    <xdr:to>
      <xdr:col>25</xdr:col>
      <xdr:colOff>514350</xdr:colOff>
      <xdr:row>90</xdr:row>
      <xdr:rowOff>57150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76199</xdr:rowOff>
    </xdr:from>
    <xdr:to>
      <xdr:col>18</xdr:col>
      <xdr:colOff>19050</xdr:colOff>
      <xdr:row>44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180975</xdr:rowOff>
    </xdr:from>
    <xdr:to>
      <xdr:col>21</xdr:col>
      <xdr:colOff>38100</xdr:colOff>
      <xdr:row>32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581026</xdr:colOff>
      <xdr:row>1</xdr:row>
      <xdr:rowOff>9523</xdr:rowOff>
    </xdr:from>
    <xdr:to>
      <xdr:col>21</xdr:col>
      <xdr:colOff>438150</xdr:colOff>
      <xdr:row>43</xdr:row>
      <xdr:rowOff>180974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</xdr:row>
      <xdr:rowOff>9525</xdr:rowOff>
    </xdr:from>
    <xdr:to>
      <xdr:col>18</xdr:col>
      <xdr:colOff>609599</xdr:colOff>
      <xdr:row>22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25</xdr:row>
      <xdr:rowOff>9524</xdr:rowOff>
    </xdr:from>
    <xdr:to>
      <xdr:col>18</xdr:col>
      <xdr:colOff>600075</xdr:colOff>
      <xdr:row>46</xdr:row>
      <xdr:rowOff>133349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609599</xdr:colOff>
      <xdr:row>47</xdr:row>
      <xdr:rowOff>185736</xdr:rowOff>
    </xdr:from>
    <xdr:to>
      <xdr:col>19</xdr:col>
      <xdr:colOff>9525</xdr:colOff>
      <xdr:row>71</xdr:row>
      <xdr:rowOff>47625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E4DCFE-3C2D-4B84-89BD-CF8EDE578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14286</xdr:colOff>
      <xdr:row>72</xdr:row>
      <xdr:rowOff>180975</xdr:rowOff>
    </xdr:from>
    <xdr:to>
      <xdr:col>15</xdr:col>
      <xdr:colOff>285749</xdr:colOff>
      <xdr:row>86</xdr:row>
      <xdr:rowOff>180975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BE057B11-69B5-4A0C-BF95-EB2C7149A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495300</xdr:colOff>
      <xdr:row>73</xdr:row>
      <xdr:rowOff>9525</xdr:rowOff>
    </xdr:from>
    <xdr:to>
      <xdr:col>23</xdr:col>
      <xdr:colOff>190500</xdr:colOff>
      <xdr:row>87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47A92CB-2054-527D-D866-F92FE415E1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0</xdr:row>
      <xdr:rowOff>59531</xdr:rowOff>
    </xdr:from>
    <xdr:to>
      <xdr:col>18</xdr:col>
      <xdr:colOff>9525</xdr:colOff>
      <xdr:row>39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598714</xdr:colOff>
      <xdr:row>0</xdr:row>
      <xdr:rowOff>68032</xdr:rowOff>
    </xdr:from>
    <xdr:to>
      <xdr:col>18</xdr:col>
      <xdr:colOff>0</xdr:colOff>
      <xdr:row>39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2719</xdr:colOff>
      <xdr:row>0</xdr:row>
      <xdr:rowOff>95246</xdr:rowOff>
    </xdr:from>
    <xdr:to>
      <xdr:col>17</xdr:col>
      <xdr:colOff>600075</xdr:colOff>
      <xdr:row>38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13605</xdr:colOff>
      <xdr:row>0</xdr:row>
      <xdr:rowOff>108857</xdr:rowOff>
    </xdr:from>
    <xdr:to>
      <xdr:col>17</xdr:col>
      <xdr:colOff>600074</xdr:colOff>
      <xdr:row>40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23132</xdr:colOff>
      <xdr:row>0</xdr:row>
      <xdr:rowOff>95249</xdr:rowOff>
    </xdr:from>
    <xdr:to>
      <xdr:col>17</xdr:col>
      <xdr:colOff>247650</xdr:colOff>
      <xdr:row>41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0</xdr:row>
      <xdr:rowOff>123825</xdr:rowOff>
    </xdr:from>
    <xdr:to>
      <xdr:col>24</xdr:col>
      <xdr:colOff>600075</xdr:colOff>
      <xdr:row>27</xdr:row>
      <xdr:rowOff>66675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581026</xdr:colOff>
      <xdr:row>29</xdr:row>
      <xdr:rowOff>85724</xdr:rowOff>
    </xdr:from>
    <xdr:to>
      <xdr:col>25</xdr:col>
      <xdr:colOff>9525</xdr:colOff>
      <xdr:row>57</xdr:row>
      <xdr:rowOff>171450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590549</xdr:colOff>
      <xdr:row>60</xdr:row>
      <xdr:rowOff>47625</xdr:rowOff>
    </xdr:from>
    <xdr:to>
      <xdr:col>24</xdr:col>
      <xdr:colOff>609599</xdr:colOff>
      <xdr:row>89</xdr:row>
      <xdr:rowOff>123825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zoomScaleNormal="100" workbookViewId="0">
      <selection activeCell="AJ28" sqref="AJ28"/>
    </sheetView>
  </sheetViews>
  <sheetFormatPr defaultRowHeight="15" x14ac:dyDescent="0.25"/>
  <cols>
    <col min="1" max="1" width="6.5703125" bestFit="1" customWidth="1"/>
    <col min="2" max="2" width="7.5703125" bestFit="1" customWidth="1"/>
    <col min="3" max="4" width="6.5703125" bestFit="1" customWidth="1"/>
    <col min="5" max="7" width="5" bestFit="1" customWidth="1"/>
    <col min="8" max="15" width="6.5703125" bestFit="1" customWidth="1"/>
    <col min="16" max="20" width="5" bestFit="1" customWidth="1"/>
    <col min="21" max="23" width="7" bestFit="1" customWidth="1"/>
    <col min="24" max="24" width="7.5703125" bestFit="1" customWidth="1"/>
    <col min="25" max="25" width="6.42578125" customWidth="1"/>
    <col min="26" max="26" width="6.28515625" customWidth="1"/>
  </cols>
  <sheetData>
    <row r="1" spans="1:26" s="9" customFormat="1" x14ac:dyDescent="0.25">
      <c r="A1" s="16">
        <v>2000</v>
      </c>
      <c r="B1" s="16">
        <v>2001</v>
      </c>
      <c r="C1" s="16">
        <v>2002</v>
      </c>
      <c r="D1" s="16">
        <v>2003</v>
      </c>
      <c r="E1" s="16">
        <v>2004</v>
      </c>
      <c r="F1" s="16">
        <v>2005</v>
      </c>
      <c r="G1" s="16">
        <v>2006</v>
      </c>
      <c r="H1" s="16">
        <v>2007</v>
      </c>
      <c r="I1" s="16">
        <v>2008</v>
      </c>
      <c r="J1" s="16">
        <v>2009</v>
      </c>
      <c r="K1" s="16">
        <v>2010</v>
      </c>
      <c r="L1" s="16">
        <v>2011</v>
      </c>
      <c r="M1" s="16">
        <v>2012</v>
      </c>
      <c r="N1" s="16">
        <v>2013</v>
      </c>
      <c r="O1" s="16">
        <v>2014</v>
      </c>
      <c r="P1" s="16">
        <v>2015</v>
      </c>
      <c r="Q1" s="16">
        <v>2016</v>
      </c>
      <c r="R1" s="17">
        <v>2017</v>
      </c>
      <c r="S1" s="17">
        <v>2018</v>
      </c>
      <c r="T1" s="17">
        <v>2019</v>
      </c>
      <c r="U1" s="17">
        <v>2020</v>
      </c>
      <c r="V1" s="17">
        <v>2021</v>
      </c>
      <c r="W1" s="17">
        <v>2022</v>
      </c>
      <c r="X1" s="17">
        <v>2023</v>
      </c>
      <c r="Y1" s="17">
        <v>2024</v>
      </c>
      <c r="Z1" s="17">
        <v>2025</v>
      </c>
    </row>
    <row r="2" spans="1:26" x14ac:dyDescent="0.25">
      <c r="A2" s="2"/>
      <c r="B2" s="2"/>
      <c r="C2" s="2"/>
      <c r="D2" s="3"/>
      <c r="E2" s="2"/>
      <c r="F2" s="2"/>
      <c r="G2" s="2"/>
      <c r="H2" s="1"/>
      <c r="X2" s="22"/>
    </row>
    <row r="3" spans="1:26" x14ac:dyDescent="0.25">
      <c r="A3" s="4">
        <v>1258.5</v>
      </c>
      <c r="B3" s="4">
        <v>1475.5</v>
      </c>
      <c r="C3" s="4">
        <v>1598.5</v>
      </c>
      <c r="D3" s="4">
        <v>1905.5</v>
      </c>
      <c r="E3" s="4">
        <v>2153</v>
      </c>
      <c r="F3" s="4">
        <v>2314</v>
      </c>
      <c r="G3" s="4">
        <v>2410</v>
      </c>
      <c r="H3" s="4">
        <v>2408.5</v>
      </c>
      <c r="I3" s="4">
        <v>2404.5</v>
      </c>
      <c r="J3" s="4">
        <v>2459.5</v>
      </c>
      <c r="K3" s="4">
        <v>2396.5</v>
      </c>
      <c r="L3" s="4">
        <v>2404.5</v>
      </c>
      <c r="M3" s="4">
        <v>2404.5</v>
      </c>
      <c r="N3" s="4">
        <v>2270.5</v>
      </c>
      <c r="O3" s="4">
        <v>2284.5</v>
      </c>
      <c r="P3" s="4">
        <v>2371</v>
      </c>
      <c r="Q3" s="4">
        <v>2813</v>
      </c>
      <c r="R3" s="4">
        <v>2735</v>
      </c>
      <c r="S3" s="56">
        <v>4222</v>
      </c>
      <c r="T3" s="56">
        <v>5081</v>
      </c>
      <c r="U3" s="56">
        <v>5172.5</v>
      </c>
      <c r="V3" s="56">
        <v>5028.5</v>
      </c>
      <c r="W3" s="56">
        <v>5357.5</v>
      </c>
      <c r="X3" s="119">
        <v>5675.5</v>
      </c>
      <c r="Y3" s="56">
        <f>5913</f>
        <v>5913</v>
      </c>
      <c r="Z3" s="56">
        <f>Oreperbranca!B45</f>
        <v>5818</v>
      </c>
    </row>
    <row r="4" spans="1:2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6"/>
    </row>
    <row r="5" spans="1:26" x14ac:dyDescent="0.25">
      <c r="A5" s="2"/>
      <c r="B5" s="2"/>
      <c r="C5" s="2"/>
      <c r="D5" s="2"/>
    </row>
    <row r="6" spans="1:26" x14ac:dyDescent="0.25">
      <c r="A6" s="2"/>
      <c r="B6" s="2"/>
      <c r="C6" s="2"/>
    </row>
    <row r="7" spans="1:26" x14ac:dyDescent="0.25">
      <c r="A7" s="2"/>
      <c r="B7" s="2"/>
      <c r="C7" s="2"/>
    </row>
    <row r="8" spans="1:26" x14ac:dyDescent="0.25">
      <c r="A8" s="2"/>
      <c r="B8" s="2"/>
    </row>
    <row r="9" spans="1:26" x14ac:dyDescent="0.25">
      <c r="A9" s="2"/>
    </row>
  </sheetData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2"/>
  <sheetViews>
    <sheetView workbookViewId="0">
      <selection activeCell="D25" sqref="D25"/>
    </sheetView>
  </sheetViews>
  <sheetFormatPr defaultRowHeight="15" x14ac:dyDescent="0.25"/>
  <cols>
    <col min="1" max="1" width="32.5703125" customWidth="1"/>
    <col min="12" max="12" width="9.7109375" bestFit="1" customWidth="1"/>
    <col min="13" max="13" width="11" customWidth="1"/>
  </cols>
  <sheetData>
    <row r="1" spans="1:7" x14ac:dyDescent="0.25">
      <c r="A1" s="87" t="s">
        <v>53</v>
      </c>
      <c r="B1" s="79" t="s">
        <v>45</v>
      </c>
      <c r="C1" s="79" t="s">
        <v>46</v>
      </c>
      <c r="D1" s="79" t="s">
        <v>47</v>
      </c>
      <c r="E1" s="79" t="s">
        <v>48</v>
      </c>
      <c r="F1" s="102" t="s">
        <v>49</v>
      </c>
      <c r="G1" s="106"/>
    </row>
    <row r="2" spans="1:7" x14ac:dyDescent="0.25">
      <c r="A2" s="85" t="s">
        <v>82</v>
      </c>
      <c r="B2" s="88">
        <v>0</v>
      </c>
      <c r="C2" s="88">
        <v>0</v>
      </c>
      <c r="D2" s="88">
        <v>0</v>
      </c>
      <c r="E2" s="88">
        <v>38</v>
      </c>
      <c r="F2" s="103">
        <v>0</v>
      </c>
      <c r="G2" s="107">
        <f>SUM(B2:F2)</f>
        <v>38</v>
      </c>
    </row>
    <row r="3" spans="1:7" x14ac:dyDescent="0.25">
      <c r="A3" s="85" t="s">
        <v>80</v>
      </c>
      <c r="B3" s="88">
        <v>24</v>
      </c>
      <c r="C3" s="88">
        <v>0</v>
      </c>
      <c r="D3" s="88">
        <v>52</v>
      </c>
      <c r="E3" s="88">
        <v>0</v>
      </c>
      <c r="F3" s="103">
        <v>0</v>
      </c>
      <c r="G3" s="107">
        <f>SUM(B3:F3)</f>
        <v>76</v>
      </c>
    </row>
    <row r="4" spans="1:7" x14ac:dyDescent="0.25">
      <c r="A4" s="86" t="s">
        <v>64</v>
      </c>
      <c r="B4" s="89">
        <v>0</v>
      </c>
      <c r="C4" s="89">
        <v>0</v>
      </c>
      <c r="D4" s="89">
        <v>0</v>
      </c>
      <c r="E4" s="89">
        <v>152</v>
      </c>
      <c r="F4" s="104">
        <v>38</v>
      </c>
      <c r="G4" s="107">
        <f>SUM(B4:F4)</f>
        <v>190</v>
      </c>
    </row>
    <row r="5" spans="1:7" x14ac:dyDescent="0.25">
      <c r="A5" s="91" t="s">
        <v>32</v>
      </c>
      <c r="B5" s="9">
        <v>19</v>
      </c>
      <c r="C5" s="9">
        <v>0</v>
      </c>
      <c r="D5" s="9">
        <v>6</v>
      </c>
      <c r="E5" s="9">
        <v>0</v>
      </c>
      <c r="F5" s="105">
        <v>0</v>
      </c>
      <c r="G5" s="107">
        <f t="shared" ref="G5:G41" si="0">SUM(B5:F5)</f>
        <v>25</v>
      </c>
    </row>
    <row r="6" spans="1:7" x14ac:dyDescent="0.25">
      <c r="A6" s="92" t="s">
        <v>1</v>
      </c>
      <c r="B6" s="9">
        <v>0</v>
      </c>
      <c r="C6" s="9">
        <v>0</v>
      </c>
      <c r="D6" s="9">
        <v>114</v>
      </c>
      <c r="E6" s="9">
        <v>0</v>
      </c>
      <c r="F6" s="105">
        <v>38</v>
      </c>
      <c r="G6" s="107">
        <f t="shared" si="0"/>
        <v>152</v>
      </c>
    </row>
    <row r="7" spans="1:7" x14ac:dyDescent="0.25">
      <c r="A7" s="92" t="s">
        <v>2</v>
      </c>
      <c r="B7" s="9">
        <v>87</v>
      </c>
      <c r="C7" s="9">
        <v>39</v>
      </c>
      <c r="D7" s="9">
        <v>90</v>
      </c>
      <c r="E7" s="9">
        <v>36</v>
      </c>
      <c r="F7" s="105">
        <v>61</v>
      </c>
      <c r="G7" s="107">
        <f t="shared" si="0"/>
        <v>313</v>
      </c>
    </row>
    <row r="8" spans="1:7" x14ac:dyDescent="0.25">
      <c r="A8" s="92" t="s">
        <v>3</v>
      </c>
      <c r="B8" s="9">
        <v>38</v>
      </c>
      <c r="C8" s="9">
        <v>0</v>
      </c>
      <c r="D8" s="9">
        <v>0</v>
      </c>
      <c r="E8" s="9">
        <v>50</v>
      </c>
      <c r="F8" s="105">
        <v>6</v>
      </c>
      <c r="G8" s="107">
        <f t="shared" si="0"/>
        <v>94</v>
      </c>
    </row>
    <row r="9" spans="1:7" x14ac:dyDescent="0.25">
      <c r="A9" s="92" t="s">
        <v>33</v>
      </c>
      <c r="B9" s="9">
        <v>0</v>
      </c>
      <c r="C9" s="9">
        <v>0</v>
      </c>
      <c r="D9" s="9">
        <v>0</v>
      </c>
      <c r="E9" s="9">
        <v>0</v>
      </c>
      <c r="F9" s="105">
        <v>0</v>
      </c>
      <c r="G9" s="107">
        <f t="shared" si="0"/>
        <v>0</v>
      </c>
    </row>
    <row r="10" spans="1:7" x14ac:dyDescent="0.25">
      <c r="A10" s="92" t="s">
        <v>77</v>
      </c>
      <c r="B10" s="9">
        <v>0</v>
      </c>
      <c r="C10" s="9">
        <v>0</v>
      </c>
      <c r="D10" s="9">
        <v>6</v>
      </c>
      <c r="E10" s="9">
        <v>6</v>
      </c>
      <c r="F10" s="105">
        <v>0</v>
      </c>
      <c r="G10" s="107">
        <f t="shared" si="0"/>
        <v>12</v>
      </c>
    </row>
    <row r="11" spans="1:7" x14ac:dyDescent="0.25">
      <c r="A11" s="92" t="s">
        <v>4</v>
      </c>
      <c r="B11" s="9">
        <v>14</v>
      </c>
      <c r="C11" s="9">
        <v>10</v>
      </c>
      <c r="D11" s="9">
        <v>38</v>
      </c>
      <c r="E11" s="9">
        <v>11</v>
      </c>
      <c r="F11" s="105">
        <v>30</v>
      </c>
      <c r="G11" s="107">
        <f t="shared" si="0"/>
        <v>103</v>
      </c>
    </row>
    <row r="12" spans="1:7" x14ac:dyDescent="0.25">
      <c r="A12" s="92" t="s">
        <v>5</v>
      </c>
      <c r="B12" s="9">
        <v>44</v>
      </c>
      <c r="C12" s="9">
        <v>20</v>
      </c>
      <c r="D12" s="9">
        <v>67</v>
      </c>
      <c r="E12" s="9">
        <v>23</v>
      </c>
      <c r="F12" s="105">
        <v>74</v>
      </c>
      <c r="G12" s="107">
        <f t="shared" si="0"/>
        <v>228</v>
      </c>
    </row>
    <row r="13" spans="1:7" x14ac:dyDescent="0.25">
      <c r="A13" s="92" t="s">
        <v>6</v>
      </c>
      <c r="B13" s="9">
        <v>84</v>
      </c>
      <c r="C13" s="9">
        <v>40</v>
      </c>
      <c r="D13" s="9">
        <v>35</v>
      </c>
      <c r="E13" s="9">
        <v>40</v>
      </c>
      <c r="F13" s="105">
        <v>24</v>
      </c>
      <c r="G13" s="107">
        <f t="shared" si="0"/>
        <v>223</v>
      </c>
    </row>
    <row r="14" spans="1:7" x14ac:dyDescent="0.25">
      <c r="A14" s="92" t="s">
        <v>26</v>
      </c>
      <c r="B14" s="9">
        <v>7</v>
      </c>
      <c r="C14" s="9">
        <v>0</v>
      </c>
      <c r="D14" s="9">
        <v>0</v>
      </c>
      <c r="E14" s="9">
        <v>50</v>
      </c>
      <c r="F14" s="105">
        <v>0</v>
      </c>
      <c r="G14" s="107">
        <f t="shared" si="0"/>
        <v>57</v>
      </c>
    </row>
    <row r="15" spans="1:7" x14ac:dyDescent="0.25">
      <c r="A15" s="92" t="s">
        <v>7</v>
      </c>
      <c r="B15" s="9">
        <v>0</v>
      </c>
      <c r="C15" s="9">
        <v>0</v>
      </c>
      <c r="D15" s="9">
        <v>0</v>
      </c>
      <c r="E15" s="9">
        <v>0</v>
      </c>
      <c r="F15" s="105">
        <v>0</v>
      </c>
      <c r="G15" s="107">
        <f t="shared" si="0"/>
        <v>0</v>
      </c>
    </row>
    <row r="16" spans="1:7" x14ac:dyDescent="0.25">
      <c r="A16" s="92" t="s">
        <v>21</v>
      </c>
      <c r="B16" s="9">
        <v>56</v>
      </c>
      <c r="C16" s="9">
        <v>82</v>
      </c>
      <c r="D16" s="9">
        <v>37</v>
      </c>
      <c r="E16" s="9">
        <v>58</v>
      </c>
      <c r="F16" s="105">
        <v>36</v>
      </c>
      <c r="G16" s="107">
        <f t="shared" si="0"/>
        <v>269</v>
      </c>
    </row>
    <row r="17" spans="1:7" x14ac:dyDescent="0.25">
      <c r="A17" s="92" t="s">
        <v>22</v>
      </c>
      <c r="B17" s="9">
        <v>74</v>
      </c>
      <c r="C17" s="9">
        <v>0</v>
      </c>
      <c r="D17" s="9">
        <v>18</v>
      </c>
      <c r="E17" s="9">
        <v>0</v>
      </c>
      <c r="F17" s="105">
        <v>0</v>
      </c>
      <c r="G17" s="107">
        <f t="shared" si="0"/>
        <v>92</v>
      </c>
    </row>
    <row r="18" spans="1:7" x14ac:dyDescent="0.25">
      <c r="A18" s="92" t="s">
        <v>27</v>
      </c>
      <c r="B18" s="9">
        <v>4</v>
      </c>
      <c r="C18" s="9">
        <v>0</v>
      </c>
      <c r="D18" s="9">
        <v>0</v>
      </c>
      <c r="E18" s="9">
        <v>0</v>
      </c>
      <c r="F18" s="105">
        <v>0</v>
      </c>
      <c r="G18" s="107">
        <f t="shared" si="0"/>
        <v>4</v>
      </c>
    </row>
    <row r="19" spans="1:7" x14ac:dyDescent="0.25">
      <c r="A19" s="92" t="s">
        <v>89</v>
      </c>
      <c r="B19" s="9">
        <v>0</v>
      </c>
      <c r="C19" s="9">
        <v>0</v>
      </c>
      <c r="D19" s="9">
        <v>0</v>
      </c>
      <c r="E19" s="9">
        <v>0</v>
      </c>
      <c r="F19" s="105">
        <v>0</v>
      </c>
      <c r="G19" s="107">
        <f t="shared" si="0"/>
        <v>0</v>
      </c>
    </row>
    <row r="20" spans="1:7" x14ac:dyDescent="0.25">
      <c r="A20" s="92" t="s">
        <v>8</v>
      </c>
      <c r="B20" s="9">
        <v>38</v>
      </c>
      <c r="C20" s="9">
        <v>0</v>
      </c>
      <c r="D20" s="9">
        <v>0</v>
      </c>
      <c r="E20" s="9">
        <v>0</v>
      </c>
      <c r="F20" s="105">
        <v>0</v>
      </c>
      <c r="G20" s="107">
        <f t="shared" si="0"/>
        <v>38</v>
      </c>
    </row>
    <row r="21" spans="1:7" x14ac:dyDescent="0.25">
      <c r="A21" s="92" t="s">
        <v>104</v>
      </c>
      <c r="B21" s="9">
        <v>0</v>
      </c>
      <c r="C21" s="9">
        <v>0</v>
      </c>
      <c r="D21" s="9">
        <v>0</v>
      </c>
      <c r="E21" s="9">
        <v>38</v>
      </c>
      <c r="F21" s="105">
        <v>0</v>
      </c>
      <c r="G21" s="107">
        <f t="shared" si="0"/>
        <v>38</v>
      </c>
    </row>
    <row r="22" spans="1:7" x14ac:dyDescent="0.25">
      <c r="A22" s="92" t="s">
        <v>25</v>
      </c>
      <c r="B22" s="9">
        <v>38</v>
      </c>
      <c r="C22" s="9">
        <v>0</v>
      </c>
      <c r="D22" s="9">
        <v>0</v>
      </c>
      <c r="E22" s="9">
        <v>0</v>
      </c>
      <c r="F22" s="105">
        <v>0</v>
      </c>
      <c r="G22" s="107">
        <f t="shared" si="0"/>
        <v>38</v>
      </c>
    </row>
    <row r="23" spans="1:7" x14ac:dyDescent="0.25">
      <c r="A23" s="92" t="s">
        <v>83</v>
      </c>
      <c r="B23" s="9">
        <v>23</v>
      </c>
      <c r="C23" s="9">
        <v>0</v>
      </c>
      <c r="D23" s="9">
        <v>18</v>
      </c>
      <c r="E23" s="9">
        <v>0</v>
      </c>
      <c r="F23" s="105">
        <v>0</v>
      </c>
      <c r="G23" s="107">
        <f t="shared" si="0"/>
        <v>41</v>
      </c>
    </row>
    <row r="24" spans="1:7" x14ac:dyDescent="0.25">
      <c r="A24" s="92" t="s">
        <v>9</v>
      </c>
      <c r="B24" s="9">
        <v>30</v>
      </c>
      <c r="C24" s="9">
        <v>6</v>
      </c>
      <c r="D24" s="9">
        <v>22</v>
      </c>
      <c r="E24" s="9">
        <v>38</v>
      </c>
      <c r="F24" s="105">
        <v>11</v>
      </c>
      <c r="G24" s="107">
        <f t="shared" si="0"/>
        <v>107</v>
      </c>
    </row>
    <row r="25" spans="1:7" x14ac:dyDescent="0.25">
      <c r="A25" s="92" t="s">
        <v>10</v>
      </c>
      <c r="B25" s="9">
        <v>19</v>
      </c>
      <c r="C25" s="9">
        <v>34</v>
      </c>
      <c r="D25" s="9">
        <v>10</v>
      </c>
      <c r="E25" s="9">
        <v>28</v>
      </c>
      <c r="F25" s="105">
        <v>0</v>
      </c>
      <c r="G25" s="107">
        <f t="shared" si="0"/>
        <v>91</v>
      </c>
    </row>
    <row r="26" spans="1:7" x14ac:dyDescent="0.25">
      <c r="A26" s="92" t="s">
        <v>11</v>
      </c>
      <c r="B26" s="9">
        <v>52</v>
      </c>
      <c r="C26" s="9">
        <v>0</v>
      </c>
      <c r="D26" s="9">
        <v>38</v>
      </c>
      <c r="E26" s="9">
        <v>38</v>
      </c>
      <c r="F26" s="105">
        <v>22</v>
      </c>
      <c r="G26" s="107">
        <f t="shared" si="0"/>
        <v>150</v>
      </c>
    </row>
    <row r="27" spans="1:7" x14ac:dyDescent="0.25">
      <c r="A27" s="92" t="s">
        <v>12</v>
      </c>
      <c r="B27" s="9">
        <v>28</v>
      </c>
      <c r="C27" s="9">
        <v>0</v>
      </c>
      <c r="D27" s="9">
        <v>13</v>
      </c>
      <c r="E27" s="9">
        <v>0</v>
      </c>
      <c r="F27" s="105">
        <v>0</v>
      </c>
      <c r="G27" s="107">
        <f t="shared" si="0"/>
        <v>41</v>
      </c>
    </row>
    <row r="28" spans="1:7" x14ac:dyDescent="0.25">
      <c r="A28" s="92" t="s">
        <v>24</v>
      </c>
      <c r="B28" s="9">
        <v>0</v>
      </c>
      <c r="C28" s="9">
        <v>0</v>
      </c>
      <c r="D28" s="9">
        <v>0</v>
      </c>
      <c r="E28" s="9">
        <v>38</v>
      </c>
      <c r="F28" s="105">
        <v>0</v>
      </c>
      <c r="G28" s="107">
        <f t="shared" si="0"/>
        <v>38</v>
      </c>
    </row>
    <row r="29" spans="1:7" x14ac:dyDescent="0.25">
      <c r="A29" s="92" t="s">
        <v>20</v>
      </c>
      <c r="B29" s="9">
        <v>38</v>
      </c>
      <c r="C29" s="9">
        <v>9</v>
      </c>
      <c r="D29" s="9">
        <v>4</v>
      </c>
      <c r="E29" s="9">
        <v>0</v>
      </c>
      <c r="F29" s="105">
        <v>6</v>
      </c>
      <c r="G29" s="107">
        <f t="shared" si="0"/>
        <v>57</v>
      </c>
    </row>
    <row r="30" spans="1:7" x14ac:dyDescent="0.25">
      <c r="A30" s="92" t="s">
        <v>13</v>
      </c>
      <c r="B30" s="9">
        <v>69</v>
      </c>
      <c r="C30" s="9">
        <v>38</v>
      </c>
      <c r="D30" s="9">
        <v>34</v>
      </c>
      <c r="E30" s="9">
        <v>21</v>
      </c>
      <c r="F30" s="105">
        <v>24</v>
      </c>
      <c r="G30" s="107">
        <f t="shared" si="0"/>
        <v>186</v>
      </c>
    </row>
    <row r="31" spans="1:7" x14ac:dyDescent="0.25">
      <c r="A31" s="92" t="s">
        <v>14</v>
      </c>
      <c r="B31" s="9">
        <v>25</v>
      </c>
      <c r="C31" s="9">
        <v>16</v>
      </c>
      <c r="D31" s="9">
        <v>38</v>
      </c>
      <c r="E31" s="9">
        <v>18</v>
      </c>
      <c r="F31" s="105">
        <v>20</v>
      </c>
      <c r="G31" s="107">
        <f t="shared" si="0"/>
        <v>117</v>
      </c>
    </row>
    <row r="32" spans="1:7" x14ac:dyDescent="0.25">
      <c r="A32" s="92" t="s">
        <v>15</v>
      </c>
      <c r="B32" s="9">
        <v>0</v>
      </c>
      <c r="C32" s="9">
        <v>0</v>
      </c>
      <c r="D32" s="9">
        <v>0</v>
      </c>
      <c r="E32" s="9">
        <v>0</v>
      </c>
      <c r="F32" s="105">
        <v>0</v>
      </c>
      <c r="G32" s="107">
        <f t="shared" si="0"/>
        <v>0</v>
      </c>
    </row>
    <row r="33" spans="1:7" x14ac:dyDescent="0.25">
      <c r="A33" s="92" t="s">
        <v>16</v>
      </c>
      <c r="B33" s="9">
        <v>6</v>
      </c>
      <c r="C33" s="9">
        <v>10</v>
      </c>
      <c r="D33" s="9">
        <v>38</v>
      </c>
      <c r="E33" s="9">
        <v>3</v>
      </c>
      <c r="F33" s="105">
        <v>25</v>
      </c>
      <c r="G33" s="107">
        <f t="shared" si="0"/>
        <v>82</v>
      </c>
    </row>
    <row r="34" spans="1:7" x14ac:dyDescent="0.25">
      <c r="A34" s="92" t="s">
        <v>17</v>
      </c>
      <c r="B34" s="9">
        <v>67</v>
      </c>
      <c r="C34" s="9">
        <v>53</v>
      </c>
      <c r="D34" s="9">
        <v>39</v>
      </c>
      <c r="E34" s="9">
        <v>36</v>
      </c>
      <c r="F34" s="105">
        <v>64</v>
      </c>
      <c r="G34" s="107">
        <f t="shared" si="0"/>
        <v>259</v>
      </c>
    </row>
    <row r="35" spans="1:7" x14ac:dyDescent="0.25">
      <c r="A35" s="92" t="s">
        <v>79</v>
      </c>
      <c r="B35" s="9">
        <v>38</v>
      </c>
      <c r="C35" s="9">
        <v>12</v>
      </c>
      <c r="D35" s="9">
        <v>38</v>
      </c>
      <c r="E35" s="9">
        <v>0</v>
      </c>
      <c r="F35" s="105">
        <v>43</v>
      </c>
      <c r="G35" s="107">
        <f t="shared" si="0"/>
        <v>131</v>
      </c>
    </row>
    <row r="36" spans="1:7" x14ac:dyDescent="0.25">
      <c r="A36" s="92" t="s">
        <v>78</v>
      </c>
      <c r="B36" s="9">
        <v>0</v>
      </c>
      <c r="C36" s="9">
        <v>0</v>
      </c>
      <c r="D36" s="9">
        <v>0</v>
      </c>
      <c r="E36" s="9">
        <v>0</v>
      </c>
      <c r="F36" s="105">
        <v>0</v>
      </c>
      <c r="G36" s="107">
        <f t="shared" si="0"/>
        <v>0</v>
      </c>
    </row>
    <row r="37" spans="1:7" x14ac:dyDescent="0.25">
      <c r="A37" s="92" t="s">
        <v>18</v>
      </c>
      <c r="B37" s="9">
        <v>68</v>
      </c>
      <c r="C37" s="9">
        <v>0</v>
      </c>
      <c r="D37" s="9">
        <v>0</v>
      </c>
      <c r="E37" s="9">
        <v>0</v>
      </c>
      <c r="F37" s="105">
        <v>0</v>
      </c>
      <c r="G37" s="107">
        <f t="shared" si="0"/>
        <v>68</v>
      </c>
    </row>
    <row r="38" spans="1:7" x14ac:dyDescent="0.25">
      <c r="A38" s="92" t="s">
        <v>30</v>
      </c>
      <c r="B38" s="9">
        <v>0</v>
      </c>
      <c r="C38" s="9">
        <v>0</v>
      </c>
      <c r="D38" s="9">
        <v>0</v>
      </c>
      <c r="E38" s="9">
        <v>6</v>
      </c>
      <c r="F38" s="105">
        <v>32</v>
      </c>
      <c r="G38" s="107">
        <f t="shared" si="0"/>
        <v>38</v>
      </c>
    </row>
    <row r="39" spans="1:7" x14ac:dyDescent="0.25">
      <c r="A39" s="92" t="s">
        <v>101</v>
      </c>
      <c r="B39" s="9">
        <v>0</v>
      </c>
      <c r="C39" s="9">
        <v>0</v>
      </c>
      <c r="D39" s="9">
        <v>0</v>
      </c>
      <c r="E39" s="9">
        <v>0</v>
      </c>
      <c r="F39" s="105">
        <v>0</v>
      </c>
      <c r="G39" s="107">
        <f t="shared" si="0"/>
        <v>0</v>
      </c>
    </row>
    <row r="40" spans="1:7" x14ac:dyDescent="0.25">
      <c r="A40" s="92" t="s">
        <v>23</v>
      </c>
      <c r="B40" s="9">
        <v>24</v>
      </c>
      <c r="C40" s="9">
        <v>0</v>
      </c>
      <c r="D40" s="9">
        <v>12</v>
      </c>
      <c r="E40" s="9">
        <v>12</v>
      </c>
      <c r="F40" s="105">
        <v>18</v>
      </c>
      <c r="G40" s="107">
        <f t="shared" si="0"/>
        <v>66</v>
      </c>
    </row>
    <row r="41" spans="1:7" ht="15.75" thickBot="1" x14ac:dyDescent="0.3">
      <c r="A41" s="93" t="s">
        <v>19</v>
      </c>
      <c r="B41" s="75">
        <v>13</v>
      </c>
      <c r="C41" s="75">
        <v>8</v>
      </c>
      <c r="D41" s="75">
        <v>11</v>
      </c>
      <c r="E41" s="75">
        <v>26</v>
      </c>
      <c r="F41" s="108">
        <v>18</v>
      </c>
      <c r="G41" s="109">
        <f t="shared" si="0"/>
        <v>76</v>
      </c>
    </row>
    <row r="42" spans="1:7" ht="15.75" thickBot="1" x14ac:dyDescent="0.3">
      <c r="B42" s="110">
        <f t="shared" ref="B42:G42" si="1">SUM(B1:B41)</f>
        <v>1027</v>
      </c>
      <c r="C42" s="111">
        <f t="shared" si="1"/>
        <v>377</v>
      </c>
      <c r="D42" s="111">
        <f t="shared" si="1"/>
        <v>778</v>
      </c>
      <c r="E42" s="111">
        <f t="shared" si="1"/>
        <v>766</v>
      </c>
      <c r="F42" s="112">
        <f t="shared" si="1"/>
        <v>590</v>
      </c>
      <c r="G42" s="113">
        <f t="shared" si="1"/>
        <v>3538</v>
      </c>
    </row>
  </sheetData>
  <sortState xmlns:xlrd2="http://schemas.microsoft.com/office/spreadsheetml/2017/richdata2" ref="A4:F42">
    <sortCondition ref="A4"/>
  </sortState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headerFooter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40"/>
  <sheetViews>
    <sheetView workbookViewId="0">
      <selection activeCell="H32" sqref="H32"/>
    </sheetView>
  </sheetViews>
  <sheetFormatPr defaultRowHeight="15" x14ac:dyDescent="0.25"/>
  <cols>
    <col min="1" max="1" width="32.5703125" customWidth="1"/>
    <col min="12" max="12" width="9.7109375" bestFit="1" customWidth="1"/>
    <col min="13" max="13" width="11" customWidth="1"/>
  </cols>
  <sheetData>
    <row r="1" spans="1:6" x14ac:dyDescent="0.25">
      <c r="A1" s="33" t="s">
        <v>53</v>
      </c>
      <c r="B1" s="114" t="s">
        <v>45</v>
      </c>
      <c r="C1" s="114" t="s">
        <v>46</v>
      </c>
      <c r="D1" s="114" t="s">
        <v>47</v>
      </c>
      <c r="E1" s="114" t="s">
        <v>48</v>
      </c>
      <c r="F1" s="114" t="s">
        <v>49</v>
      </c>
    </row>
    <row r="2" spans="1:6" x14ac:dyDescent="0.25">
      <c r="A2" s="81" t="s">
        <v>82</v>
      </c>
      <c r="B2" s="89">
        <f>Oreperbranche!B2/(OretotaliArticolazioni!$C$32/1000)</f>
        <v>0</v>
      </c>
      <c r="C2" s="89">
        <f>Oreperbranche!C2/(OretotaliArticolazioni!$C$33/1000)</f>
        <v>0</v>
      </c>
      <c r="D2" s="89">
        <f>Oreperbranche!D2/(OretotaliArticolazioni!$C$34/1000)</f>
        <v>0</v>
      </c>
      <c r="E2" s="89">
        <f>Oreperbranche!E2/(OretotaliArticolazioni!$C$35/1000)</f>
        <v>0.70099061041524469</v>
      </c>
      <c r="F2" s="89">
        <f>Oreperbranche!F2/(OretotaliArticolazioni!$C$36/1000)</f>
        <v>0</v>
      </c>
    </row>
    <row r="3" spans="1:6" x14ac:dyDescent="0.25">
      <c r="A3" s="81" t="s">
        <v>80</v>
      </c>
      <c r="B3" s="89">
        <f>Oreperbranche!B3/(OretotaliArticolazioni!$C$32/1000)</f>
        <v>0.35484061742267436</v>
      </c>
      <c r="C3" s="89">
        <f>Oreperbranche!C3/(OretotaliArticolazioni!$C$33/1000)</f>
        <v>0</v>
      </c>
      <c r="D3" s="89">
        <f>Oreperbranche!D3/(OretotaliArticolazioni!$C$34/1000)</f>
        <v>0.94056361465832217</v>
      </c>
      <c r="E3" s="89">
        <f>Oreperbranche!E3/(OretotaliArticolazioni!$C$35/1000)</f>
        <v>0</v>
      </c>
      <c r="F3" s="89">
        <f>Oreperbranche!F3/(OretotaliArticolazioni!$C$36/1000)</f>
        <v>0</v>
      </c>
    </row>
    <row r="4" spans="1:6" x14ac:dyDescent="0.25">
      <c r="A4" s="58" t="s">
        <v>64</v>
      </c>
      <c r="B4" s="89">
        <f>Oreperbranche!B4/(OretotaliArticolazioni!$C$32/1000)</f>
        <v>0</v>
      </c>
      <c r="C4" s="89">
        <f>Oreperbranche!C4/(OretotaliArticolazioni!$C$33/1000)</f>
        <v>0</v>
      </c>
      <c r="D4" s="89">
        <f>Oreperbranche!D4/(OretotaliArticolazioni!$C$34/1000)</f>
        <v>0</v>
      </c>
      <c r="E4" s="89">
        <f>Oreperbranche!E4/(OretotaliArticolazioni!$C$35/1000)</f>
        <v>2.8039624416609787</v>
      </c>
      <c r="F4" s="89">
        <f>Oreperbranche!F4/(OretotaliArticolazioni!$C$36/1000)</f>
        <v>0.94005887737179328</v>
      </c>
    </row>
    <row r="5" spans="1:6" x14ac:dyDescent="0.25">
      <c r="A5" s="34" t="s">
        <v>32</v>
      </c>
      <c r="B5" s="89">
        <f>Oreperbranche!B5/(OretotaliArticolazioni!$C$32/1000)</f>
        <v>0.28091548879295053</v>
      </c>
      <c r="C5" s="89">
        <f>Oreperbranche!C5/(OretotaliArticolazioni!$C$33/1000)</f>
        <v>0</v>
      </c>
      <c r="D5" s="89">
        <f>Oreperbranche!D5/(OretotaliArticolazioni!$C$34/1000)</f>
        <v>0.1085265709221141</v>
      </c>
      <c r="E5" s="89">
        <f>Oreperbranche!E5/(OretotaliArticolazioni!$C$35/1000)</f>
        <v>0</v>
      </c>
      <c r="F5" s="89">
        <f>Oreperbranche!F5/(OretotaliArticolazioni!$C$36/1000)</f>
        <v>0</v>
      </c>
    </row>
    <row r="6" spans="1:6" x14ac:dyDescent="0.25">
      <c r="A6" s="34" t="s">
        <v>1</v>
      </c>
      <c r="B6" s="89">
        <f>Oreperbranche!B6/(OretotaliArticolazioni!$C$32/1000)</f>
        <v>0</v>
      </c>
      <c r="C6" s="89">
        <f>Oreperbranche!C6/(OretotaliArticolazioni!$C$33/1000)</f>
        <v>0</v>
      </c>
      <c r="D6" s="89">
        <f>Oreperbranche!D6/(OretotaliArticolazioni!$C$34/1000)</f>
        <v>2.0620048475201678</v>
      </c>
      <c r="E6" s="89">
        <f>Oreperbranche!E6/(OretotaliArticolazioni!$C$35/1000)</f>
        <v>0</v>
      </c>
      <c r="F6" s="89">
        <f>Oreperbranche!F6/(OretotaliArticolazioni!$C$36/1000)</f>
        <v>0.94005887737179328</v>
      </c>
    </row>
    <row r="7" spans="1:6" x14ac:dyDescent="0.25">
      <c r="A7" s="34" t="s">
        <v>2</v>
      </c>
      <c r="B7" s="89">
        <f>Oreperbranche!B7/(OretotaliArticolazioni!$C$32/1000)</f>
        <v>1.2862972381571944</v>
      </c>
      <c r="C7" s="89">
        <f>Oreperbranche!C7/(OretotaliArticolazioni!$C$33/1000)</f>
        <v>0.68994798853624872</v>
      </c>
      <c r="D7" s="89">
        <f>Oreperbranche!D7/(OretotaliArticolazioni!$C$34/1000)</f>
        <v>1.6278985638317114</v>
      </c>
      <c r="E7" s="89">
        <f>Oreperbranche!E7/(OretotaliArticolazioni!$C$35/1000)</f>
        <v>0.66409636776181069</v>
      </c>
      <c r="F7" s="89">
        <f>Oreperbranche!F7/(OretotaliArticolazioni!$C$36/1000)</f>
        <v>1.5090418820968261</v>
      </c>
    </row>
    <row r="8" spans="1:6" x14ac:dyDescent="0.25">
      <c r="A8" s="34" t="s">
        <v>3</v>
      </c>
      <c r="B8" s="89">
        <f>Oreperbranche!B8/(OretotaliArticolazioni!$C$32/1000)</f>
        <v>0.56183097758590106</v>
      </c>
      <c r="C8" s="89">
        <f>Oreperbranche!C8/(OretotaliArticolazioni!$C$33/1000)</f>
        <v>0</v>
      </c>
      <c r="D8" s="89">
        <f>Oreperbranche!D8/(OretotaliArticolazioni!$C$34/1000)</f>
        <v>0</v>
      </c>
      <c r="E8" s="89">
        <f>Oreperbranche!E8/(OretotaliArticolazioni!$C$35/1000)</f>
        <v>0.92235606633584821</v>
      </c>
      <c r="F8" s="89">
        <f>Oreperbranche!F8/(OretotaliArticolazioni!$C$36/1000)</f>
        <v>0.1484303490587042</v>
      </c>
    </row>
    <row r="9" spans="1:6" x14ac:dyDescent="0.25">
      <c r="A9" s="34" t="s">
        <v>33</v>
      </c>
      <c r="B9" s="89">
        <f>Oreperbranche!B9/(OretotaliArticolazioni!$C$32/1000)</f>
        <v>0</v>
      </c>
      <c r="C9" s="89">
        <f>Oreperbranche!C9/(OretotaliArticolazioni!$C$33/1000)</f>
        <v>0</v>
      </c>
      <c r="D9" s="89">
        <f>Oreperbranche!D9/(OretotaliArticolazioni!$C$34/1000)</f>
        <v>0</v>
      </c>
      <c r="E9" s="89">
        <f>Oreperbranche!E9/(OretotaliArticolazioni!$C$35/1000)</f>
        <v>0</v>
      </c>
      <c r="F9" s="89">
        <f>Oreperbranche!F9/(OretotaliArticolazioni!$C$36/1000)</f>
        <v>0</v>
      </c>
    </row>
    <row r="10" spans="1:6" x14ac:dyDescent="0.25">
      <c r="A10" s="34" t="s">
        <v>77</v>
      </c>
      <c r="B10" s="89">
        <f>Oreperbranche!B10/(OretotaliArticolazioni!$C$32/1000)</f>
        <v>0</v>
      </c>
      <c r="C10" s="89">
        <f>Oreperbranche!C10/(OretotaliArticolazioni!$C$33/1000)</f>
        <v>0</v>
      </c>
      <c r="D10" s="89">
        <f>Oreperbranche!D10/(OretotaliArticolazioni!$C$34/1000)</f>
        <v>0.1085265709221141</v>
      </c>
      <c r="E10" s="89">
        <f>Oreperbranche!E10/(OretotaliArticolazioni!$C$35/1000)</f>
        <v>0.11068272796030179</v>
      </c>
      <c r="F10" s="89">
        <f>Oreperbranche!F10/(OretotaliArticolazioni!$C$36/1000)</f>
        <v>0</v>
      </c>
    </row>
    <row r="11" spans="1:6" x14ac:dyDescent="0.25">
      <c r="A11" s="34" t="s">
        <v>4</v>
      </c>
      <c r="B11" s="89">
        <f>Oreperbranche!B11/(OretotaliArticolazioni!$C$32/1000)</f>
        <v>0.20699036016322669</v>
      </c>
      <c r="C11" s="89">
        <f>Oreperbranche!C11/(OretotaliArticolazioni!$C$33/1000)</f>
        <v>0.1769097406503202</v>
      </c>
      <c r="D11" s="89">
        <f>Oreperbranche!D11/(OretotaliArticolazioni!$C$34/1000)</f>
        <v>0.68733494917338922</v>
      </c>
      <c r="E11" s="89">
        <f>Oreperbranche!E11/(OretotaliArticolazioni!$C$35/1000)</f>
        <v>0.20291833459388661</v>
      </c>
      <c r="F11" s="89">
        <f>Oreperbranche!F11/(OretotaliArticolazioni!$C$36/1000)</f>
        <v>0.74215174529352101</v>
      </c>
    </row>
    <row r="12" spans="1:6" x14ac:dyDescent="0.25">
      <c r="A12" s="34" t="s">
        <v>5</v>
      </c>
      <c r="B12" s="89">
        <f>Oreperbranche!B12/(OretotaliArticolazioni!$C$32/1000)</f>
        <v>0.65054113194156959</v>
      </c>
      <c r="C12" s="89">
        <f>Oreperbranche!C12/(OretotaliArticolazioni!$C$33/1000)</f>
        <v>0.35381948130064039</v>
      </c>
      <c r="D12" s="89">
        <f>Oreperbranche!D12/(OretotaliArticolazioni!$C$34/1000)</f>
        <v>1.2118800419636073</v>
      </c>
      <c r="E12" s="89">
        <f>Oreperbranche!E12/(OretotaliArticolazioni!$C$35/1000)</f>
        <v>0.42428379051449017</v>
      </c>
      <c r="F12" s="89">
        <f>Oreperbranche!F12/(OretotaliArticolazioni!$C$36/1000)</f>
        <v>1.8306409717240184</v>
      </c>
    </row>
    <row r="13" spans="1:6" x14ac:dyDescent="0.25">
      <c r="A13" s="34" t="s">
        <v>6</v>
      </c>
      <c r="B13" s="89">
        <f>Oreperbranche!B13/(OretotaliArticolazioni!$C$32/1000)</f>
        <v>1.2419421609793602</v>
      </c>
      <c r="C13" s="89">
        <f>Oreperbranche!C13/(OretotaliArticolazioni!$C$33/1000)</f>
        <v>0.70763896260128079</v>
      </c>
      <c r="D13" s="89">
        <f>Oreperbranche!D13/(OretotaliArticolazioni!$C$34/1000)</f>
        <v>0.63307166371233226</v>
      </c>
      <c r="E13" s="89">
        <f>Oreperbranche!E13/(OretotaliArticolazioni!$C$35/1000)</f>
        <v>0.73788485306867857</v>
      </c>
      <c r="F13" s="89">
        <f>Oreperbranche!F13/(OretotaliArticolazioni!$C$36/1000)</f>
        <v>0.59372139623481679</v>
      </c>
    </row>
    <row r="14" spans="1:6" x14ac:dyDescent="0.25">
      <c r="A14" s="34" t="s">
        <v>26</v>
      </c>
      <c r="B14" s="89">
        <f>Oreperbranche!B14/(OretotaliArticolazioni!$C$32/1000)</f>
        <v>0.10349518008161335</v>
      </c>
      <c r="C14" s="89">
        <f>Oreperbranche!C14/(OretotaliArticolazioni!$C$33/1000)</f>
        <v>0</v>
      </c>
      <c r="D14" s="89">
        <f>Oreperbranche!D14/(OretotaliArticolazioni!$C$34/1000)</f>
        <v>0</v>
      </c>
      <c r="E14" s="89">
        <f>Oreperbranche!E14/(OretotaliArticolazioni!$C$35/1000)</f>
        <v>0.92235606633584821</v>
      </c>
      <c r="F14" s="89">
        <f>Oreperbranche!F14/(OretotaliArticolazioni!$C$36/1000)</f>
        <v>0</v>
      </c>
    </row>
    <row r="15" spans="1:6" x14ac:dyDescent="0.25">
      <c r="A15" s="34" t="s">
        <v>7</v>
      </c>
      <c r="B15" s="89">
        <f>Oreperbranche!B15/(OretotaliArticolazioni!$C$32/1000)</f>
        <v>0</v>
      </c>
      <c r="C15" s="89">
        <f>Oreperbranche!C15/(OretotaliArticolazioni!$C$33/1000)</f>
        <v>0</v>
      </c>
      <c r="D15" s="89">
        <f>Oreperbranche!D15/(OretotaliArticolazioni!$C$34/1000)</f>
        <v>0</v>
      </c>
      <c r="E15" s="89">
        <f>Oreperbranche!E15/(OretotaliArticolazioni!$C$35/1000)</f>
        <v>0</v>
      </c>
      <c r="F15" s="89">
        <f>Oreperbranche!F15/(OretotaliArticolazioni!$C$36/1000)</f>
        <v>0</v>
      </c>
    </row>
    <row r="16" spans="1:6" x14ac:dyDescent="0.25">
      <c r="A16" s="34" t="s">
        <v>21</v>
      </c>
      <c r="B16" s="89">
        <f>Oreperbranche!B16/(OretotaliArticolazioni!$C$32/1000)</f>
        <v>0.82796144065290678</v>
      </c>
      <c r="C16" s="89">
        <f>Oreperbranche!C16/(OretotaliArticolazioni!$C$33/1000)</f>
        <v>1.4506598733326257</v>
      </c>
      <c r="D16" s="89">
        <f>Oreperbranche!D16/(OretotaliArticolazioni!$C$34/1000)</f>
        <v>0.6692471873530369</v>
      </c>
      <c r="E16" s="89">
        <f>Oreperbranche!E16/(OretotaliArticolazioni!$C$35/1000)</f>
        <v>1.0699330369495839</v>
      </c>
      <c r="F16" s="89">
        <f>Oreperbranche!F16/(OretotaliArticolazioni!$C$36/1000)</f>
        <v>0.89058209435222513</v>
      </c>
    </row>
    <row r="17" spans="1:6" x14ac:dyDescent="0.25">
      <c r="A17" s="34" t="s">
        <v>22</v>
      </c>
      <c r="B17" s="89">
        <f>Oreperbranche!B17/(OretotaliArticolazioni!$C$32/1000)</f>
        <v>1.0940919037199126</v>
      </c>
      <c r="C17" s="89">
        <f>Oreperbranche!C17/(OretotaliArticolazioni!$C$33/1000)</f>
        <v>0</v>
      </c>
      <c r="D17" s="89">
        <f>Oreperbranche!D17/(OretotaliArticolazioni!$C$34/1000)</f>
        <v>0.32557971276634229</v>
      </c>
      <c r="E17" s="89">
        <f>Oreperbranche!E17/(OretotaliArticolazioni!$C$35/1000)</f>
        <v>0</v>
      </c>
      <c r="F17" s="89">
        <f>Oreperbranche!F17/(OretotaliArticolazioni!$C$36/1000)</f>
        <v>0</v>
      </c>
    </row>
    <row r="18" spans="1:6" x14ac:dyDescent="0.25">
      <c r="A18" s="34" t="s">
        <v>27</v>
      </c>
      <c r="B18" s="89">
        <f>Oreperbranche!B18/(OretotaliArticolazioni!$C$32/1000)</f>
        <v>5.9140102903779058E-2</v>
      </c>
      <c r="C18" s="89">
        <f>Oreperbranche!C18/(OretotaliArticolazioni!$C$33/1000)</f>
        <v>0</v>
      </c>
      <c r="D18" s="89">
        <f>Oreperbranche!D18/(OretotaliArticolazioni!$C$34/1000)</f>
        <v>0</v>
      </c>
      <c r="E18" s="89">
        <f>Oreperbranche!E18/(OretotaliArticolazioni!$C$35/1000)</f>
        <v>0</v>
      </c>
      <c r="F18" s="89">
        <f>Oreperbranche!F18/(OretotaliArticolazioni!$C$36/1000)</f>
        <v>0</v>
      </c>
    </row>
    <row r="19" spans="1:6" x14ac:dyDescent="0.25">
      <c r="A19" s="34" t="s">
        <v>89</v>
      </c>
      <c r="B19" s="89">
        <f>Oreperbranche!B19/(OretotaliArticolazioni!$C$32/1000)</f>
        <v>0</v>
      </c>
      <c r="C19" s="89">
        <f>Oreperbranche!C19/(OretotaliArticolazioni!$C$33/1000)</f>
        <v>0</v>
      </c>
      <c r="D19" s="89">
        <f>Oreperbranche!D19/(OretotaliArticolazioni!$C$34/1000)</f>
        <v>0</v>
      </c>
      <c r="E19" s="89">
        <f>Oreperbranche!E19/(OretotaliArticolazioni!$C$35/1000)</f>
        <v>0</v>
      </c>
      <c r="F19" s="89">
        <f>Oreperbranche!F19/(OretotaliArticolazioni!$C$36/1000)</f>
        <v>0</v>
      </c>
    </row>
    <row r="20" spans="1:6" x14ac:dyDescent="0.25">
      <c r="A20" s="34" t="s">
        <v>8</v>
      </c>
      <c r="B20" s="89">
        <f>Oreperbranche!B20/(OretotaliArticolazioni!$C$32/1000)</f>
        <v>0.56183097758590106</v>
      </c>
      <c r="C20" s="89">
        <f>Oreperbranche!C20/(OretotaliArticolazioni!$C$33/1000)</f>
        <v>0</v>
      </c>
      <c r="D20" s="89">
        <f>Oreperbranche!D20/(OretotaliArticolazioni!$C$34/1000)</f>
        <v>0</v>
      </c>
      <c r="E20" s="89">
        <f>Oreperbranche!E20/(OretotaliArticolazioni!$C$35/1000)</f>
        <v>0</v>
      </c>
      <c r="F20" s="89">
        <f>Oreperbranche!F20/(OretotaliArticolazioni!$C$36/1000)</f>
        <v>0</v>
      </c>
    </row>
    <row r="21" spans="1:6" x14ac:dyDescent="0.25">
      <c r="A21" s="34" t="s">
        <v>104</v>
      </c>
      <c r="B21" s="89">
        <f>Oreperbranche!B21/(OretotaliArticolazioni!$C$32/1000)</f>
        <v>0</v>
      </c>
      <c r="C21" s="89">
        <f>Oreperbranche!C21/(OretotaliArticolazioni!$C$33/1000)</f>
        <v>0</v>
      </c>
      <c r="D21" s="89">
        <f>Oreperbranche!D21/(OretotaliArticolazioni!$C$34/1000)</f>
        <v>0</v>
      </c>
      <c r="E21" s="89">
        <f>Oreperbranche!E21/(OretotaliArticolazioni!$C$35/1000)</f>
        <v>0.70099061041524469</v>
      </c>
      <c r="F21" s="89">
        <f>Oreperbranche!F21/(OretotaliArticolazioni!$C$36/1000)</f>
        <v>0</v>
      </c>
    </row>
    <row r="22" spans="1:6" x14ac:dyDescent="0.25">
      <c r="A22" s="34" t="s">
        <v>25</v>
      </c>
      <c r="B22" s="89">
        <f>Oreperbranche!B22/(OretotaliArticolazioni!$C$32/1000)</f>
        <v>0.56183097758590106</v>
      </c>
      <c r="C22" s="89">
        <f>Oreperbranche!C22/(OretotaliArticolazioni!$C$33/1000)</f>
        <v>0</v>
      </c>
      <c r="D22" s="89">
        <f>Oreperbranche!D22/(OretotaliArticolazioni!$C$34/1000)</f>
        <v>0</v>
      </c>
      <c r="E22" s="89">
        <f>Oreperbranche!E22/(OretotaliArticolazioni!$C$35/1000)</f>
        <v>0</v>
      </c>
      <c r="F22" s="89">
        <f>Oreperbranche!F22/(OretotaliArticolazioni!$C$36/1000)</f>
        <v>0</v>
      </c>
    </row>
    <row r="23" spans="1:6" x14ac:dyDescent="0.25">
      <c r="A23" s="34" t="s">
        <v>83</v>
      </c>
      <c r="B23" s="89">
        <f>Oreperbranche!B23/(OretotaliArticolazioni!$C$32/1000)</f>
        <v>0.34005559169672955</v>
      </c>
      <c r="C23" s="89">
        <f>Oreperbranche!C23/(OretotaliArticolazioni!$C$33/1000)</f>
        <v>0</v>
      </c>
      <c r="D23" s="89">
        <f>Oreperbranche!D23/(OretotaliArticolazioni!$C$34/1000)</f>
        <v>0.32557971276634229</v>
      </c>
      <c r="E23" s="89">
        <f>Oreperbranche!E23/(OretotaliArticolazioni!$C$35/1000)</f>
        <v>0</v>
      </c>
      <c r="F23" s="89">
        <f>Oreperbranche!F23/(OretotaliArticolazioni!$C$36/1000)</f>
        <v>0</v>
      </c>
    </row>
    <row r="24" spans="1:6" x14ac:dyDescent="0.25">
      <c r="A24" s="34" t="s">
        <v>9</v>
      </c>
      <c r="B24" s="89">
        <f>Oreperbranche!B24/(OretotaliArticolazioni!$C$32/1000)</f>
        <v>0.4435507717783429</v>
      </c>
      <c r="C24" s="89">
        <f>Oreperbranche!C24/(OretotaliArticolazioni!$C$33/1000)</f>
        <v>0.10614584439019212</v>
      </c>
      <c r="D24" s="89">
        <f>Oreperbranche!D24/(OretotaliArticolazioni!$C$34/1000)</f>
        <v>0.39793076004775169</v>
      </c>
      <c r="E24" s="89">
        <f>Oreperbranche!E24/(OretotaliArticolazioni!$C$35/1000)</f>
        <v>0.70099061041524469</v>
      </c>
      <c r="F24" s="89">
        <f>Oreperbranche!F24/(OretotaliArticolazioni!$C$36/1000)</f>
        <v>0.27212230660762438</v>
      </c>
    </row>
    <row r="25" spans="1:6" x14ac:dyDescent="0.25">
      <c r="A25" s="34" t="s">
        <v>10</v>
      </c>
      <c r="B25" s="89">
        <f>Oreperbranche!B25/(OretotaliArticolazioni!$C$32/1000)</f>
        <v>0.28091548879295053</v>
      </c>
      <c r="C25" s="89">
        <f>Oreperbranche!C25/(OretotaliArticolazioni!$C$33/1000)</f>
        <v>0.60149311821108864</v>
      </c>
      <c r="D25" s="89">
        <f>Oreperbranche!D25/(OretotaliArticolazioni!$C$34/1000)</f>
        <v>0.18087761820352349</v>
      </c>
      <c r="E25" s="89">
        <f>Oreperbranche!E25/(OretotaliArticolazioni!$C$35/1000)</f>
        <v>0.51651939714807504</v>
      </c>
      <c r="F25" s="89">
        <f>Oreperbranche!F25/(OretotaliArticolazioni!$C$36/1000)</f>
        <v>0</v>
      </c>
    </row>
    <row r="26" spans="1:6" x14ac:dyDescent="0.25">
      <c r="A26" s="34" t="s">
        <v>11</v>
      </c>
      <c r="B26" s="89">
        <f>Oreperbranche!B26/(OretotaliArticolazioni!$C$32/1000)</f>
        <v>0.76882133774912775</v>
      </c>
      <c r="C26" s="89">
        <f>Oreperbranche!C26/(OretotaliArticolazioni!$C$33/1000)</f>
        <v>0</v>
      </c>
      <c r="D26" s="89">
        <f>Oreperbranche!D26/(OretotaliArticolazioni!$C$34/1000)</f>
        <v>0.68733494917338922</v>
      </c>
      <c r="E26" s="89">
        <f>Oreperbranche!E26/(OretotaliArticolazioni!$C$35/1000)</f>
        <v>0.70099061041524469</v>
      </c>
      <c r="F26" s="89">
        <f>Oreperbranche!F26/(OretotaliArticolazioni!$C$36/1000)</f>
        <v>0.54424461321524875</v>
      </c>
    </row>
    <row r="27" spans="1:6" x14ac:dyDescent="0.25">
      <c r="A27" s="34" t="s">
        <v>12</v>
      </c>
      <c r="B27" s="89">
        <f>Oreperbranche!B27/(OretotaliArticolazioni!$C$32/1000)</f>
        <v>0.41398072032645339</v>
      </c>
      <c r="C27" s="89">
        <f>Oreperbranche!C27/(OretotaliArticolazioni!$C$33/1000)</f>
        <v>0</v>
      </c>
      <c r="D27" s="89">
        <f>Oreperbranche!D27/(OretotaliArticolazioni!$C$34/1000)</f>
        <v>0.23514090366458054</v>
      </c>
      <c r="E27" s="89">
        <f>Oreperbranche!E27/(OretotaliArticolazioni!$C$35/1000)</f>
        <v>0</v>
      </c>
      <c r="F27" s="89">
        <f>Oreperbranche!F27/(OretotaliArticolazioni!$C$36/1000)</f>
        <v>0</v>
      </c>
    </row>
    <row r="28" spans="1:6" x14ac:dyDescent="0.25">
      <c r="A28" s="34" t="s">
        <v>24</v>
      </c>
      <c r="B28" s="89">
        <f>Oreperbranche!B28/(OretotaliArticolazioni!$C$32/1000)</f>
        <v>0</v>
      </c>
      <c r="C28" s="89">
        <f>Oreperbranche!C28/(OretotaliArticolazioni!$C$33/1000)</f>
        <v>0</v>
      </c>
      <c r="D28" s="89">
        <f>Oreperbranche!D28/(OretotaliArticolazioni!$C$34/1000)</f>
        <v>0</v>
      </c>
      <c r="E28" s="89">
        <f>Oreperbranche!E28/(OretotaliArticolazioni!$C$35/1000)</f>
        <v>0.70099061041524469</v>
      </c>
      <c r="F28" s="89">
        <f>Oreperbranche!F28/(OretotaliArticolazioni!$C$36/1000)</f>
        <v>0</v>
      </c>
    </row>
    <row r="29" spans="1:6" x14ac:dyDescent="0.25">
      <c r="A29" s="34" t="s">
        <v>20</v>
      </c>
      <c r="B29" s="89">
        <f>Oreperbranche!B29/(OretotaliArticolazioni!$C$32/1000)</f>
        <v>0.56183097758590106</v>
      </c>
      <c r="C29" s="89">
        <f>Oreperbranche!C29/(OretotaliArticolazioni!$C$33/1000)</f>
        <v>0.15921876658528816</v>
      </c>
      <c r="D29" s="89">
        <f>Oreperbranche!D29/(OretotaliArticolazioni!$C$34/1000)</f>
        <v>7.2351047281409397E-2</v>
      </c>
      <c r="E29" s="89">
        <f>Oreperbranche!E29/(OretotaliArticolazioni!$C$35/1000)</f>
        <v>0</v>
      </c>
      <c r="F29" s="89">
        <f>Oreperbranche!F29/(OretotaliArticolazioni!$C$36/1000)</f>
        <v>0.1484303490587042</v>
      </c>
    </row>
    <row r="30" spans="1:6" x14ac:dyDescent="0.25">
      <c r="A30" s="34" t="s">
        <v>13</v>
      </c>
      <c r="B30" s="89">
        <f>Oreperbranche!B30/(OretotaliArticolazioni!$C$32/1000)</f>
        <v>1.0201667750901888</v>
      </c>
      <c r="C30" s="89">
        <f>Oreperbranche!C30/(OretotaliArticolazioni!$C$33/1000)</f>
        <v>0.67225701447121677</v>
      </c>
      <c r="D30" s="89">
        <f>Oreperbranche!D30/(OretotaliArticolazioni!$C$34/1000)</f>
        <v>0.61498390189197982</v>
      </c>
      <c r="E30" s="89">
        <f>Oreperbranche!E30/(OretotaliArticolazioni!$C$35/1000)</f>
        <v>0.38738954786105628</v>
      </c>
      <c r="F30" s="89">
        <f>Oreperbranche!F30/(OretotaliArticolazioni!$C$36/1000)</f>
        <v>0.59372139623481679</v>
      </c>
    </row>
    <row r="31" spans="1:6" x14ac:dyDescent="0.25">
      <c r="A31" s="34" t="s">
        <v>14</v>
      </c>
      <c r="B31" s="89">
        <f>Oreperbranche!B31/(OretotaliArticolazioni!$C$32/1000)</f>
        <v>0.36962564314861912</v>
      </c>
      <c r="C31" s="89">
        <f>Oreperbranche!C31/(OretotaliArticolazioni!$C$33/1000)</f>
        <v>0.28305558504051231</v>
      </c>
      <c r="D31" s="89">
        <f>Oreperbranche!D31/(OretotaliArticolazioni!$C$34/1000)</f>
        <v>0.68733494917338922</v>
      </c>
      <c r="E31" s="89">
        <f>Oreperbranche!E31/(OretotaliArticolazioni!$C$35/1000)</f>
        <v>0.33204818388090535</v>
      </c>
      <c r="F31" s="89">
        <f>Oreperbranche!F31/(OretotaliArticolazioni!$C$36/1000)</f>
        <v>0.49476783019568066</v>
      </c>
    </row>
    <row r="32" spans="1:6" x14ac:dyDescent="0.25">
      <c r="A32" s="34" t="s">
        <v>15</v>
      </c>
      <c r="B32" s="89">
        <f>Oreperbranche!B32/(OretotaliArticolazioni!$C$32/1000)</f>
        <v>0</v>
      </c>
      <c r="C32" s="89">
        <f>Oreperbranche!C32/(OretotaliArticolazioni!$C$33/1000)</f>
        <v>0</v>
      </c>
      <c r="D32" s="89">
        <f>Oreperbranche!D32/(OretotaliArticolazioni!$C$34/1000)</f>
        <v>0</v>
      </c>
      <c r="E32" s="89">
        <f>Oreperbranche!E32/(OretotaliArticolazioni!$C$35/1000)</f>
        <v>0</v>
      </c>
      <c r="F32" s="89">
        <f>Oreperbranche!F32/(OretotaliArticolazioni!$C$36/1000)</f>
        <v>0</v>
      </c>
    </row>
    <row r="33" spans="1:6" x14ac:dyDescent="0.25">
      <c r="A33" s="34" t="s">
        <v>16</v>
      </c>
      <c r="B33" s="89">
        <f>Oreperbranche!B33/(OretotaliArticolazioni!$C$32/1000)</f>
        <v>8.8710154355668591E-2</v>
      </c>
      <c r="C33" s="89">
        <f>Oreperbranche!C33/(OretotaliArticolazioni!$C$33/1000)</f>
        <v>0.1769097406503202</v>
      </c>
      <c r="D33" s="89">
        <f>Oreperbranche!D33/(OretotaliArticolazioni!$C$34/1000)</f>
        <v>0.68733494917338922</v>
      </c>
      <c r="E33" s="89">
        <f>Oreperbranche!E33/(OretotaliArticolazioni!$C$35/1000)</f>
        <v>5.5341363980150896E-2</v>
      </c>
      <c r="F33" s="89">
        <f>Oreperbranche!F33/(OretotaliArticolazioni!$C$36/1000)</f>
        <v>0.61845978774460086</v>
      </c>
    </row>
    <row r="34" spans="1:6" x14ac:dyDescent="0.25">
      <c r="A34" s="34" t="s">
        <v>17</v>
      </c>
      <c r="B34" s="89">
        <f>Oreperbranche!B34/(OretotaliArticolazioni!$C$32/1000)</f>
        <v>0.9905967236382992</v>
      </c>
      <c r="C34" s="89">
        <f>Oreperbranche!C34/(OretotaliArticolazioni!$C$33/1000)</f>
        <v>0.93762162544669703</v>
      </c>
      <c r="D34" s="89">
        <f>Oreperbranche!D34/(OretotaliArticolazioni!$C$34/1000)</f>
        <v>0.70542271099374165</v>
      </c>
      <c r="E34" s="89">
        <f>Oreperbranche!E34/(OretotaliArticolazioni!$C$35/1000)</f>
        <v>0.66409636776181069</v>
      </c>
      <c r="F34" s="89">
        <f>Oreperbranche!F34/(OretotaliArticolazioni!$C$36/1000)</f>
        <v>1.5832570566261781</v>
      </c>
    </row>
    <row r="35" spans="1:6" x14ac:dyDescent="0.25">
      <c r="A35" s="34" t="s">
        <v>79</v>
      </c>
      <c r="B35" s="89">
        <f>Oreperbranche!B35/(OretotaliArticolazioni!$C$32/1000)</f>
        <v>0.56183097758590106</v>
      </c>
      <c r="C35" s="89">
        <f>Oreperbranche!C35/(OretotaliArticolazioni!$C$33/1000)</f>
        <v>0.21229168878038424</v>
      </c>
      <c r="D35" s="89">
        <f>Oreperbranche!D35/(OretotaliArticolazioni!$C$34/1000)</f>
        <v>0.68733494917338922</v>
      </c>
      <c r="E35" s="89">
        <f>Oreperbranche!E35/(OretotaliArticolazioni!$C$35/1000)</f>
        <v>0</v>
      </c>
      <c r="F35" s="89">
        <f>Oreperbranche!F35/(OretotaliArticolazioni!$C$36/1000)</f>
        <v>1.0637508349207134</v>
      </c>
    </row>
    <row r="36" spans="1:6" x14ac:dyDescent="0.25">
      <c r="A36" s="34" t="s">
        <v>78</v>
      </c>
      <c r="B36" s="89">
        <f>Oreperbranche!B36/(OretotaliArticolazioni!$C$32/1000)</f>
        <v>0</v>
      </c>
      <c r="C36" s="89">
        <f>Oreperbranche!C36/(OretotaliArticolazioni!$C$33/1000)</f>
        <v>0</v>
      </c>
      <c r="D36" s="89">
        <f>Oreperbranche!D36/(OretotaliArticolazioni!$C$34/1000)</f>
        <v>0</v>
      </c>
      <c r="E36" s="89">
        <f>Oreperbranche!E36/(OretotaliArticolazioni!$C$35/1000)</f>
        <v>0</v>
      </c>
      <c r="F36" s="89">
        <f>Oreperbranche!F36/(OretotaliArticolazioni!$C$36/1000)</f>
        <v>0</v>
      </c>
    </row>
    <row r="37" spans="1:6" x14ac:dyDescent="0.25">
      <c r="A37" s="34" t="s">
        <v>18</v>
      </c>
      <c r="B37" s="89">
        <f>Oreperbranche!B37/(OretotaliArticolazioni!$C$32/1000)</f>
        <v>1.0053817493642438</v>
      </c>
      <c r="C37" s="89">
        <f>Oreperbranche!C37/(OretotaliArticolazioni!$C$33/1000)</f>
        <v>0</v>
      </c>
      <c r="D37" s="89">
        <f>Oreperbranche!D37/(OretotaliArticolazioni!$C$34/1000)</f>
        <v>0</v>
      </c>
      <c r="E37" s="89">
        <f>Oreperbranche!E37/(OretotaliArticolazioni!$C$35/1000)</f>
        <v>0</v>
      </c>
      <c r="F37" s="89">
        <f>Oreperbranche!F37/(OretotaliArticolazioni!$C$36/1000)</f>
        <v>0</v>
      </c>
    </row>
    <row r="38" spans="1:6" x14ac:dyDescent="0.25">
      <c r="A38" s="34" t="s">
        <v>23</v>
      </c>
      <c r="B38" s="89">
        <f>Oreperbranche!B40/(OretotaliArticolazioni!$C$32/1000)</f>
        <v>0.35484061742267436</v>
      </c>
      <c r="C38" s="89">
        <f>Oreperbranche!C40/(OretotaliArticolazioni!$C$33/1000)</f>
        <v>0</v>
      </c>
      <c r="D38" s="89">
        <f>Oreperbranche!D40/(OretotaliArticolazioni!$C$34/1000)</f>
        <v>0.21705314184422819</v>
      </c>
      <c r="E38" s="89">
        <f>Oreperbranche!E40/(OretotaliArticolazioni!$C$35/1000)</f>
        <v>0.22136545592060358</v>
      </c>
      <c r="F38" s="89">
        <f>Oreperbranche!F40/(OretotaliArticolazioni!$C$36/1000)</f>
        <v>0.44529104717611256</v>
      </c>
    </row>
    <row r="39" spans="1:6" ht="15.75" thickBot="1" x14ac:dyDescent="0.3">
      <c r="A39" s="34" t="s">
        <v>19</v>
      </c>
      <c r="B39" s="115">
        <f>Oreperbranche!B41/(OretotaliArticolazioni!$C$32/1000)</f>
        <v>0.19220533443728194</v>
      </c>
      <c r="C39" s="115">
        <f>Oreperbranche!C41/(OretotaliArticolazioni!$C$33/1000)</f>
        <v>0.14152779252025616</v>
      </c>
      <c r="D39" s="115">
        <f>Oreperbranche!D41/(OretotaliArticolazioni!$C$34/1000)</f>
        <v>0.19896538002387584</v>
      </c>
      <c r="E39" s="115">
        <f>Oreperbranche!E41/(OretotaliArticolazioni!$C$35/1000)</f>
        <v>0.4796251544946411</v>
      </c>
      <c r="F39" s="115">
        <f>Oreperbranche!F41/(OretotaliArticolazioni!$C$36/1000)</f>
        <v>0.44529104717611256</v>
      </c>
    </row>
    <row r="40" spans="1:6" ht="15.75" thickTop="1" x14ac:dyDescent="0.25">
      <c r="A40" s="9"/>
      <c r="B40" s="90">
        <f>SUM(B4:B39)</f>
        <v>14.829380803122598</v>
      </c>
      <c r="C40" s="90">
        <f>SUM(C4:C39)</f>
        <v>6.6694972225170712</v>
      </c>
      <c r="D40" s="90">
        <f>SUM(D4:D39)</f>
        <v>13.131715081575805</v>
      </c>
      <c r="E40" s="90">
        <f>SUM(E4:E39)</f>
        <v>13.31882159788965</v>
      </c>
      <c r="F40" s="90">
        <f>SUM(F4:F39)</f>
        <v>13.804022462459491</v>
      </c>
    </row>
  </sheetData>
  <sortState xmlns:xlrd2="http://schemas.microsoft.com/office/spreadsheetml/2017/richdata2" ref="A4:F40">
    <sortCondition ref="A4"/>
  </sortState>
  <pageMargins left="0.7" right="0.7" top="0.75" bottom="0.75" header="0.3" footer="0.3"/>
  <pageSetup paperSize="9" scale="4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45"/>
  <sheetViews>
    <sheetView workbookViewId="0">
      <selection activeCell="X13" sqref="X13"/>
    </sheetView>
  </sheetViews>
  <sheetFormatPr defaultRowHeight="15" x14ac:dyDescent="0.25"/>
  <cols>
    <col min="1" max="1" width="42.140625" customWidth="1"/>
    <col min="2" max="2" width="26.140625" customWidth="1"/>
  </cols>
  <sheetData>
    <row r="1" spans="1:2" x14ac:dyDescent="0.25">
      <c r="A1" s="80" t="s">
        <v>53</v>
      </c>
      <c r="B1" s="80" t="s">
        <v>63</v>
      </c>
    </row>
    <row r="2" spans="1:2" x14ac:dyDescent="0.25">
      <c r="A2" s="94" t="s">
        <v>7</v>
      </c>
      <c r="B2" s="95">
        <v>0</v>
      </c>
    </row>
    <row r="3" spans="1:2" x14ac:dyDescent="0.25">
      <c r="A3" s="94" t="s">
        <v>15</v>
      </c>
      <c r="B3" s="95">
        <v>0</v>
      </c>
    </row>
    <row r="4" spans="1:2" x14ac:dyDescent="0.25">
      <c r="A4" s="94" t="s">
        <v>89</v>
      </c>
      <c r="B4" s="95">
        <v>0</v>
      </c>
    </row>
    <row r="5" spans="1:2" x14ac:dyDescent="0.25">
      <c r="A5" s="94" t="s">
        <v>99</v>
      </c>
      <c r="B5" s="95">
        <v>0</v>
      </c>
    </row>
    <row r="6" spans="1:2" x14ac:dyDescent="0.25">
      <c r="A6" s="94" t="s">
        <v>33</v>
      </c>
      <c r="B6" s="95">
        <v>0</v>
      </c>
    </row>
    <row r="7" spans="1:2" x14ac:dyDescent="0.25">
      <c r="A7" s="94" t="s">
        <v>24</v>
      </c>
      <c r="B7" s="95">
        <v>1</v>
      </c>
    </row>
    <row r="8" spans="1:2" x14ac:dyDescent="0.25">
      <c r="A8" s="96" t="s">
        <v>82</v>
      </c>
      <c r="B8" s="95">
        <v>1</v>
      </c>
    </row>
    <row r="9" spans="1:2" x14ac:dyDescent="0.25">
      <c r="A9" s="94" t="s">
        <v>27</v>
      </c>
      <c r="B9" s="95">
        <v>1</v>
      </c>
    </row>
    <row r="10" spans="1:2" x14ac:dyDescent="0.25">
      <c r="A10" s="94" t="s">
        <v>77</v>
      </c>
      <c r="B10" s="95">
        <v>1</v>
      </c>
    </row>
    <row r="11" spans="1:2" x14ac:dyDescent="0.25">
      <c r="A11" s="94" t="s">
        <v>8</v>
      </c>
      <c r="B11" s="95">
        <v>1</v>
      </c>
    </row>
    <row r="12" spans="1:2" x14ac:dyDescent="0.25">
      <c r="A12" s="94" t="s">
        <v>32</v>
      </c>
      <c r="B12" s="95">
        <v>1</v>
      </c>
    </row>
    <row r="13" spans="1:2" x14ac:dyDescent="0.25">
      <c r="A13" s="94" t="s">
        <v>104</v>
      </c>
      <c r="B13" s="95">
        <v>1</v>
      </c>
    </row>
    <row r="14" spans="1:2" x14ac:dyDescent="0.25">
      <c r="A14" s="94" t="s">
        <v>26</v>
      </c>
      <c r="B14" s="95">
        <v>2</v>
      </c>
    </row>
    <row r="15" spans="1:2" x14ac:dyDescent="0.25">
      <c r="A15" s="97" t="s">
        <v>80</v>
      </c>
      <c r="B15" s="98">
        <v>2</v>
      </c>
    </row>
    <row r="16" spans="1:2" x14ac:dyDescent="0.25">
      <c r="A16" s="94" t="s">
        <v>19</v>
      </c>
      <c r="B16" s="95">
        <v>2</v>
      </c>
    </row>
    <row r="17" spans="1:2" x14ac:dyDescent="0.25">
      <c r="A17" s="94" t="s">
        <v>20</v>
      </c>
      <c r="B17" s="95">
        <v>2</v>
      </c>
    </row>
    <row r="18" spans="1:2" x14ac:dyDescent="0.25">
      <c r="A18" s="94" t="s">
        <v>83</v>
      </c>
      <c r="B18" s="95">
        <v>2</v>
      </c>
    </row>
    <row r="19" spans="1:2" x14ac:dyDescent="0.25">
      <c r="A19" s="94" t="s">
        <v>18</v>
      </c>
      <c r="B19" s="95">
        <v>2</v>
      </c>
    </row>
    <row r="20" spans="1:2" x14ac:dyDescent="0.25">
      <c r="A20" s="94" t="s">
        <v>12</v>
      </c>
      <c r="B20" s="95">
        <v>2</v>
      </c>
    </row>
    <row r="21" spans="1:2" x14ac:dyDescent="0.25">
      <c r="A21" s="94" t="s">
        <v>25</v>
      </c>
      <c r="B21" s="95">
        <v>3</v>
      </c>
    </row>
    <row r="22" spans="1:2" x14ac:dyDescent="0.25">
      <c r="A22" s="94" t="s">
        <v>3</v>
      </c>
      <c r="B22" s="95">
        <v>3</v>
      </c>
    </row>
    <row r="23" spans="1:2" x14ac:dyDescent="0.25">
      <c r="A23" s="94" t="s">
        <v>11</v>
      </c>
      <c r="B23" s="95">
        <v>4</v>
      </c>
    </row>
    <row r="24" spans="1:2" x14ac:dyDescent="0.25">
      <c r="A24" s="94" t="s">
        <v>23</v>
      </c>
      <c r="B24" s="95">
        <v>4</v>
      </c>
    </row>
    <row r="25" spans="1:2" x14ac:dyDescent="0.25">
      <c r="A25" s="94" t="s">
        <v>14</v>
      </c>
      <c r="B25" s="95">
        <v>4</v>
      </c>
    </row>
    <row r="26" spans="1:2" x14ac:dyDescent="0.25">
      <c r="A26" s="94" t="s">
        <v>10</v>
      </c>
      <c r="B26" s="95">
        <v>4</v>
      </c>
    </row>
    <row r="27" spans="1:2" x14ac:dyDescent="0.25">
      <c r="A27" s="94" t="s">
        <v>56</v>
      </c>
      <c r="B27" s="95">
        <v>4</v>
      </c>
    </row>
    <row r="28" spans="1:2" x14ac:dyDescent="0.25">
      <c r="A28" s="94" t="s">
        <v>28</v>
      </c>
      <c r="B28" s="95">
        <v>4</v>
      </c>
    </row>
    <row r="29" spans="1:2" x14ac:dyDescent="0.25">
      <c r="A29" s="94" t="s">
        <v>16</v>
      </c>
      <c r="B29" s="95">
        <v>4</v>
      </c>
    </row>
    <row r="30" spans="1:2" x14ac:dyDescent="0.25">
      <c r="A30" s="94" t="s">
        <v>4</v>
      </c>
      <c r="B30" s="95">
        <v>5</v>
      </c>
    </row>
    <row r="31" spans="1:2" x14ac:dyDescent="0.25">
      <c r="A31" s="94" t="s">
        <v>1</v>
      </c>
      <c r="B31" s="95">
        <v>5</v>
      </c>
    </row>
    <row r="32" spans="1:2" x14ac:dyDescent="0.25">
      <c r="A32" s="94" t="s">
        <v>13</v>
      </c>
      <c r="B32" s="95">
        <v>5</v>
      </c>
    </row>
    <row r="33" spans="1:2" x14ac:dyDescent="0.25">
      <c r="A33" s="94" t="s">
        <v>29</v>
      </c>
      <c r="B33" s="95">
        <v>5</v>
      </c>
    </row>
    <row r="34" spans="1:2" x14ac:dyDescent="0.25">
      <c r="A34" s="94" t="s">
        <v>9</v>
      </c>
      <c r="B34" s="95">
        <v>5</v>
      </c>
    </row>
    <row r="35" spans="1:2" x14ac:dyDescent="0.25">
      <c r="A35" s="99" t="s">
        <v>64</v>
      </c>
      <c r="B35" s="100">
        <v>6</v>
      </c>
    </row>
    <row r="36" spans="1:2" x14ac:dyDescent="0.25">
      <c r="A36" s="94" t="s">
        <v>78</v>
      </c>
      <c r="B36" s="95">
        <v>6</v>
      </c>
    </row>
    <row r="37" spans="1:2" x14ac:dyDescent="0.25">
      <c r="A37" s="94" t="s">
        <v>22</v>
      </c>
      <c r="B37" s="95">
        <v>6</v>
      </c>
    </row>
    <row r="38" spans="1:2" x14ac:dyDescent="0.25">
      <c r="A38" s="94" t="s">
        <v>5</v>
      </c>
      <c r="B38" s="95">
        <v>7</v>
      </c>
    </row>
    <row r="39" spans="1:2" x14ac:dyDescent="0.25">
      <c r="A39" s="94" t="s">
        <v>21</v>
      </c>
      <c r="B39" s="95">
        <f>7+1</f>
        <v>8</v>
      </c>
    </row>
    <row r="40" spans="1:2" x14ac:dyDescent="0.25">
      <c r="A40" s="94" t="s">
        <v>6</v>
      </c>
      <c r="B40" s="95">
        <v>9</v>
      </c>
    </row>
    <row r="41" spans="1:2" x14ac:dyDescent="0.25">
      <c r="A41" s="94" t="s">
        <v>17</v>
      </c>
      <c r="B41" s="95">
        <v>9</v>
      </c>
    </row>
    <row r="42" spans="1:2" x14ac:dyDescent="0.25">
      <c r="A42" s="94" t="s">
        <v>2</v>
      </c>
      <c r="B42" s="95">
        <v>11</v>
      </c>
    </row>
    <row r="43" spans="1:2" x14ac:dyDescent="0.25">
      <c r="A43" s="94" t="s">
        <v>79</v>
      </c>
      <c r="B43" s="95">
        <v>17</v>
      </c>
    </row>
    <row r="44" spans="1:2" x14ac:dyDescent="0.25">
      <c r="A44" s="94" t="s">
        <v>30</v>
      </c>
      <c r="B44" s="95">
        <v>22</v>
      </c>
    </row>
    <row r="45" spans="1:2" ht="21" x14ac:dyDescent="0.35">
      <c r="A45" s="9"/>
      <c r="B45" s="101">
        <f>SUM(B2:B44)</f>
        <v>181</v>
      </c>
    </row>
  </sheetData>
  <sortState xmlns:xlrd2="http://schemas.microsoft.com/office/spreadsheetml/2017/richdata2" ref="A2:B45">
    <sortCondition ref="B1:B45"/>
  </sortState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landscape" r:id="rId1"/>
  <headerFooter>
    <oddFooter>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10"/>
  <sheetViews>
    <sheetView workbookViewId="0">
      <selection activeCell="B4" sqref="B4"/>
    </sheetView>
  </sheetViews>
  <sheetFormatPr defaultRowHeight="15" x14ac:dyDescent="0.25"/>
  <cols>
    <col min="1" max="1" width="21.85546875" customWidth="1"/>
    <col min="2" max="2" width="7.42578125" bestFit="1" customWidth="1"/>
    <col min="3" max="4" width="7.28515625" bestFit="1" customWidth="1"/>
  </cols>
  <sheetData>
    <row r="1" spans="1:5" s="74" customFormat="1" x14ac:dyDescent="0.25">
      <c r="B1" s="74" t="s">
        <v>65</v>
      </c>
      <c r="C1" s="74" t="s">
        <v>66</v>
      </c>
      <c r="D1" s="74" t="s">
        <v>67</v>
      </c>
      <c r="E1" s="28" t="s">
        <v>73</v>
      </c>
    </row>
    <row r="2" spans="1:5" x14ac:dyDescent="0.25">
      <c r="A2" t="s">
        <v>44</v>
      </c>
      <c r="B2">
        <v>188</v>
      </c>
      <c r="C2">
        <v>24</v>
      </c>
      <c r="D2">
        <v>0</v>
      </c>
      <c r="E2" s="56">
        <f>SUM(B2:D2)</f>
        <v>212</v>
      </c>
    </row>
    <row r="3" spans="1:5" x14ac:dyDescent="0.25">
      <c r="A3" t="s">
        <v>68</v>
      </c>
      <c r="B3">
        <v>176</v>
      </c>
      <c r="C3">
        <v>0</v>
      </c>
      <c r="D3">
        <v>38</v>
      </c>
      <c r="E3" s="56">
        <f t="shared" ref="E3:E9" si="0">SUM(B3:D3)</f>
        <v>214</v>
      </c>
    </row>
    <row r="4" spans="1:5" x14ac:dyDescent="0.25">
      <c r="A4" t="s">
        <v>69</v>
      </c>
      <c r="B4">
        <v>140</v>
      </c>
      <c r="C4">
        <v>12</v>
      </c>
      <c r="D4">
        <v>33</v>
      </c>
      <c r="E4" s="56">
        <f t="shared" si="0"/>
        <v>185</v>
      </c>
    </row>
    <row r="5" spans="1:5" x14ac:dyDescent="0.25">
      <c r="A5" t="s">
        <v>70</v>
      </c>
      <c r="B5">
        <f>30+8</f>
        <v>38</v>
      </c>
      <c r="C5">
        <v>32</v>
      </c>
      <c r="D5">
        <v>38</v>
      </c>
      <c r="E5" s="56">
        <f t="shared" si="0"/>
        <v>108</v>
      </c>
    </row>
    <row r="6" spans="1:5" x14ac:dyDescent="0.25">
      <c r="A6" t="s">
        <v>71</v>
      </c>
      <c r="B6">
        <v>0</v>
      </c>
      <c r="C6">
        <v>0</v>
      </c>
      <c r="D6">
        <f>44+9</f>
        <v>53</v>
      </c>
      <c r="E6" s="56">
        <f t="shared" si="0"/>
        <v>53</v>
      </c>
    </row>
    <row r="7" spans="1:5" x14ac:dyDescent="0.25">
      <c r="A7" t="s">
        <v>72</v>
      </c>
      <c r="B7">
        <v>44</v>
      </c>
      <c r="C7">
        <v>30</v>
      </c>
      <c r="D7">
        <v>44</v>
      </c>
      <c r="E7" s="56">
        <f t="shared" si="0"/>
        <v>118</v>
      </c>
    </row>
    <row r="8" spans="1:5" x14ac:dyDescent="0.25">
      <c r="A8" t="s">
        <v>74</v>
      </c>
      <c r="B8">
        <v>239</v>
      </c>
      <c r="C8">
        <v>0</v>
      </c>
      <c r="D8">
        <v>0</v>
      </c>
      <c r="E8" s="56">
        <f t="shared" si="0"/>
        <v>239</v>
      </c>
    </row>
    <row r="9" spans="1:5" x14ac:dyDescent="0.25">
      <c r="A9" t="s">
        <v>100</v>
      </c>
      <c r="B9">
        <v>13</v>
      </c>
      <c r="C9">
        <v>0</v>
      </c>
      <c r="D9">
        <v>0</v>
      </c>
      <c r="E9" s="56">
        <f t="shared" si="0"/>
        <v>13</v>
      </c>
    </row>
    <row r="10" spans="1:5" x14ac:dyDescent="0.25">
      <c r="A10" s="56" t="s">
        <v>73</v>
      </c>
      <c r="B10" s="56">
        <f>SUM(B2:B9)</f>
        <v>838</v>
      </c>
      <c r="C10" s="56">
        <f t="shared" ref="C10:E10" si="1">SUM(C2:C9)</f>
        <v>98</v>
      </c>
      <c r="D10" s="56">
        <f t="shared" si="1"/>
        <v>206</v>
      </c>
      <c r="E10" s="56">
        <f t="shared" si="1"/>
        <v>1142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landscape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5"/>
  <sheetViews>
    <sheetView zoomScaleNormal="100" workbookViewId="0">
      <selection activeCell="Z20" sqref="Z20"/>
    </sheetView>
  </sheetViews>
  <sheetFormatPr defaultRowHeight="15" x14ac:dyDescent="0.25"/>
  <cols>
    <col min="1" max="1" width="42.42578125" customWidth="1"/>
    <col min="2" max="2" width="26.28515625" customWidth="1"/>
  </cols>
  <sheetData>
    <row r="1" spans="1:2" x14ac:dyDescent="0.25">
      <c r="A1" s="29" t="s">
        <v>0</v>
      </c>
      <c r="B1" s="29" t="s">
        <v>31</v>
      </c>
    </row>
    <row r="2" spans="1:2" x14ac:dyDescent="0.25">
      <c r="A2" s="57" t="s">
        <v>99</v>
      </c>
      <c r="B2" s="31">
        <v>0</v>
      </c>
    </row>
    <row r="3" spans="1:2" x14ac:dyDescent="0.25">
      <c r="A3" s="30" t="s">
        <v>15</v>
      </c>
      <c r="B3" s="31">
        <v>0</v>
      </c>
    </row>
    <row r="4" spans="1:2" x14ac:dyDescent="0.25">
      <c r="A4" s="57" t="s">
        <v>89</v>
      </c>
      <c r="B4" s="31">
        <v>0</v>
      </c>
    </row>
    <row r="5" spans="1:2" x14ac:dyDescent="0.25">
      <c r="A5" s="30" t="s">
        <v>7</v>
      </c>
      <c r="B5" s="31">
        <v>0</v>
      </c>
    </row>
    <row r="6" spans="1:2" x14ac:dyDescent="0.25">
      <c r="A6" s="30" t="s">
        <v>33</v>
      </c>
      <c r="B6" s="31">
        <v>0</v>
      </c>
    </row>
    <row r="7" spans="1:2" x14ac:dyDescent="0.25">
      <c r="A7" s="57" t="s">
        <v>77</v>
      </c>
      <c r="B7" s="31">
        <v>24</v>
      </c>
    </row>
    <row r="8" spans="1:2" x14ac:dyDescent="0.25">
      <c r="A8" s="30" t="s">
        <v>27</v>
      </c>
      <c r="B8" s="31">
        <v>32</v>
      </c>
    </row>
    <row r="9" spans="1:2" x14ac:dyDescent="0.25">
      <c r="A9" s="30" t="s">
        <v>24</v>
      </c>
      <c r="B9" s="31">
        <v>38</v>
      </c>
    </row>
    <row r="10" spans="1:2" x14ac:dyDescent="0.25">
      <c r="A10" s="57" t="s">
        <v>104</v>
      </c>
      <c r="B10" s="31">
        <v>38</v>
      </c>
    </row>
    <row r="11" spans="1:2" x14ac:dyDescent="0.25">
      <c r="A11" s="30" t="s">
        <v>8</v>
      </c>
      <c r="B11" s="31">
        <v>38</v>
      </c>
    </row>
    <row r="12" spans="1:2" x14ac:dyDescent="0.25">
      <c r="A12" s="30" t="s">
        <v>32</v>
      </c>
      <c r="B12" s="31">
        <v>38</v>
      </c>
    </row>
    <row r="13" spans="1:2" x14ac:dyDescent="0.25">
      <c r="A13" s="57" t="s">
        <v>82</v>
      </c>
      <c r="B13" s="31">
        <v>38</v>
      </c>
    </row>
    <row r="14" spans="1:2" x14ac:dyDescent="0.25">
      <c r="A14" s="57" t="s">
        <v>83</v>
      </c>
      <c r="B14" s="31">
        <v>41</v>
      </c>
    </row>
    <row r="15" spans="1:2" x14ac:dyDescent="0.25">
      <c r="A15" s="30" t="s">
        <v>12</v>
      </c>
      <c r="B15" s="31">
        <v>41</v>
      </c>
    </row>
    <row r="16" spans="1:2" x14ac:dyDescent="0.25">
      <c r="A16" s="30" t="s">
        <v>20</v>
      </c>
      <c r="B16" s="31">
        <v>57</v>
      </c>
    </row>
    <row r="17" spans="1:2" x14ac:dyDescent="0.25">
      <c r="A17" s="30" t="s">
        <v>26</v>
      </c>
      <c r="B17" s="31">
        <v>57</v>
      </c>
    </row>
    <row r="18" spans="1:2" x14ac:dyDescent="0.25">
      <c r="A18" s="30" t="s">
        <v>23</v>
      </c>
      <c r="B18" s="31">
        <v>66</v>
      </c>
    </row>
    <row r="19" spans="1:2" x14ac:dyDescent="0.25">
      <c r="A19" s="30" t="s">
        <v>19</v>
      </c>
      <c r="B19" s="31">
        <v>76</v>
      </c>
    </row>
    <row r="20" spans="1:2" x14ac:dyDescent="0.25">
      <c r="A20" s="57" t="s">
        <v>80</v>
      </c>
      <c r="B20" s="31">
        <v>76</v>
      </c>
    </row>
    <row r="21" spans="1:2" x14ac:dyDescent="0.25">
      <c r="A21" s="30" t="s">
        <v>18</v>
      </c>
      <c r="B21" s="31">
        <v>76</v>
      </c>
    </row>
    <row r="22" spans="1:2" x14ac:dyDescent="0.25">
      <c r="A22" s="30" t="s">
        <v>16</v>
      </c>
      <c r="B22" s="31">
        <v>82</v>
      </c>
    </row>
    <row r="23" spans="1:2" x14ac:dyDescent="0.25">
      <c r="A23" s="30" t="s">
        <v>25</v>
      </c>
      <c r="B23" s="31">
        <v>94</v>
      </c>
    </row>
    <row r="24" spans="1:2" x14ac:dyDescent="0.25">
      <c r="A24" s="30" t="s">
        <v>3</v>
      </c>
      <c r="B24" s="31">
        <v>94</v>
      </c>
    </row>
    <row r="25" spans="1:2" x14ac:dyDescent="0.25">
      <c r="A25" s="30" t="s">
        <v>9</v>
      </c>
      <c r="B25" s="31">
        <v>107</v>
      </c>
    </row>
    <row r="26" spans="1:2" x14ac:dyDescent="0.25">
      <c r="A26" s="30" t="s">
        <v>14</v>
      </c>
      <c r="B26" s="31">
        <v>117</v>
      </c>
    </row>
    <row r="27" spans="1:2" x14ac:dyDescent="0.25">
      <c r="A27" s="30" t="s">
        <v>4</v>
      </c>
      <c r="B27" s="31">
        <v>117</v>
      </c>
    </row>
    <row r="28" spans="1:2" x14ac:dyDescent="0.25">
      <c r="A28" s="57" t="s">
        <v>28</v>
      </c>
      <c r="B28" s="31">
        <v>138</v>
      </c>
    </row>
    <row r="29" spans="1:2" x14ac:dyDescent="0.25">
      <c r="A29" s="57" t="s">
        <v>78</v>
      </c>
      <c r="B29" s="31">
        <v>143</v>
      </c>
    </row>
    <row r="30" spans="1:2" x14ac:dyDescent="0.25">
      <c r="A30" s="30" t="s">
        <v>10</v>
      </c>
      <c r="B30" s="31">
        <v>148</v>
      </c>
    </row>
    <row r="31" spans="1:2" x14ac:dyDescent="0.25">
      <c r="A31" s="30" t="s">
        <v>11</v>
      </c>
      <c r="B31" s="31">
        <v>150</v>
      </c>
    </row>
    <row r="32" spans="1:2" x14ac:dyDescent="0.25">
      <c r="A32" s="30" t="s">
        <v>56</v>
      </c>
      <c r="B32" s="31">
        <v>152</v>
      </c>
    </row>
    <row r="33" spans="1:2" x14ac:dyDescent="0.25">
      <c r="A33" s="57" t="s">
        <v>29</v>
      </c>
      <c r="B33" s="31">
        <v>182</v>
      </c>
    </row>
    <row r="34" spans="1:2" x14ac:dyDescent="0.25">
      <c r="A34" s="57" t="s">
        <v>13</v>
      </c>
      <c r="B34" s="31">
        <v>186</v>
      </c>
    </row>
    <row r="35" spans="1:2" x14ac:dyDescent="0.25">
      <c r="A35" s="30" t="s">
        <v>22</v>
      </c>
      <c r="B35" s="71">
        <v>188</v>
      </c>
    </row>
    <row r="36" spans="1:2" x14ac:dyDescent="0.25">
      <c r="A36" s="73" t="s">
        <v>1</v>
      </c>
      <c r="B36" s="31">
        <v>190</v>
      </c>
    </row>
    <row r="37" spans="1:2" x14ac:dyDescent="0.25">
      <c r="A37" s="72" t="s">
        <v>64</v>
      </c>
      <c r="B37" s="31">
        <v>228</v>
      </c>
    </row>
    <row r="38" spans="1:2" x14ac:dyDescent="0.25">
      <c r="A38" s="73" t="s">
        <v>5</v>
      </c>
      <c r="B38" s="31">
        <v>228</v>
      </c>
    </row>
    <row r="39" spans="1:2" x14ac:dyDescent="0.25">
      <c r="A39" s="73" t="s">
        <v>6</v>
      </c>
      <c r="B39" s="31">
        <v>255</v>
      </c>
    </row>
    <row r="40" spans="1:2" x14ac:dyDescent="0.25">
      <c r="A40" s="73" t="s">
        <v>17</v>
      </c>
      <c r="B40" s="31">
        <v>259</v>
      </c>
    </row>
    <row r="41" spans="1:2" x14ac:dyDescent="0.25">
      <c r="A41" s="73" t="s">
        <v>21</v>
      </c>
      <c r="B41" s="31">
        <v>269</v>
      </c>
    </row>
    <row r="42" spans="1:2" x14ac:dyDescent="0.25">
      <c r="A42" s="73" t="s">
        <v>2</v>
      </c>
      <c r="B42" s="31">
        <v>331</v>
      </c>
    </row>
    <row r="43" spans="1:2" x14ac:dyDescent="0.25">
      <c r="A43" s="72" t="s">
        <v>79</v>
      </c>
      <c r="B43" s="31">
        <v>600</v>
      </c>
    </row>
    <row r="44" spans="1:2" x14ac:dyDescent="0.25">
      <c r="A44" s="72" t="s">
        <v>30</v>
      </c>
      <c r="B44" s="121">
        <v>824</v>
      </c>
    </row>
    <row r="45" spans="1:2" ht="18.75" x14ac:dyDescent="0.3">
      <c r="A45" s="9"/>
      <c r="B45" s="32">
        <f>SUM(B2:B44)</f>
        <v>5818</v>
      </c>
    </row>
  </sheetData>
  <sortState xmlns:xlrd2="http://schemas.microsoft.com/office/spreadsheetml/2017/richdata2" ref="A2:B45">
    <sortCondition ref="B1:B45"/>
  </sortState>
  <printOptions verticalCentered="1"/>
  <pageMargins left="0.23622047244094491" right="0.23622047244094491" top="0.74803149606299213" bottom="0.74803149606299213" header="0.31496062992125984" footer="0.31496062992125984"/>
  <pageSetup paperSize="9" scale="56" orientation="landscape" r:id="rId1"/>
  <headerFoot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F88"/>
  <sheetViews>
    <sheetView tabSelected="1" topLeftCell="A34" workbookViewId="0">
      <selection activeCell="B79" sqref="B79"/>
    </sheetView>
  </sheetViews>
  <sheetFormatPr defaultRowHeight="15" x14ac:dyDescent="0.25"/>
  <cols>
    <col min="1" max="1" width="29.42578125" customWidth="1"/>
    <col min="2" max="2" width="16.5703125" customWidth="1"/>
    <col min="3" max="3" width="13.140625" customWidth="1"/>
    <col min="4" max="4" width="14.85546875" customWidth="1"/>
    <col min="6" max="6" width="12" customWidth="1"/>
  </cols>
  <sheetData>
    <row r="3" spans="1:4" ht="23.25" x14ac:dyDescent="0.35">
      <c r="A3" s="55" t="s">
        <v>62</v>
      </c>
      <c r="D3" s="21"/>
    </row>
    <row r="4" spans="1:4" ht="23.25" x14ac:dyDescent="0.35">
      <c r="A4" s="55" t="s">
        <v>59</v>
      </c>
      <c r="D4" s="20"/>
    </row>
    <row r="5" spans="1:4" x14ac:dyDescent="0.25">
      <c r="D5" s="20"/>
    </row>
    <row r="6" spans="1:4" x14ac:dyDescent="0.25">
      <c r="A6" s="9" t="s">
        <v>41</v>
      </c>
      <c r="B6" s="9" t="s">
        <v>52</v>
      </c>
      <c r="D6" s="20"/>
    </row>
    <row r="7" spans="1:4" x14ac:dyDescent="0.25">
      <c r="A7" s="9"/>
      <c r="B7" s="9"/>
      <c r="D7" s="20"/>
    </row>
    <row r="8" spans="1:4" x14ac:dyDescent="0.25">
      <c r="A8" s="9" t="s">
        <v>34</v>
      </c>
      <c r="B8" s="9">
        <f>OreperbrancheB1!B40</f>
        <v>1046</v>
      </c>
      <c r="D8" s="20"/>
    </row>
    <row r="9" spans="1:4" x14ac:dyDescent="0.25">
      <c r="A9" s="9" t="s">
        <v>35</v>
      </c>
      <c r="B9" s="9">
        <f>OreperbrancheB2!B40</f>
        <v>377</v>
      </c>
      <c r="D9" s="20"/>
    </row>
    <row r="10" spans="1:4" x14ac:dyDescent="0.25">
      <c r="A10" s="9" t="s">
        <v>36</v>
      </c>
      <c r="B10" s="9">
        <f>OreperbrancheMS!B40</f>
        <v>772</v>
      </c>
    </row>
    <row r="11" spans="1:4" x14ac:dyDescent="0.25">
      <c r="A11" s="9" t="s">
        <v>37</v>
      </c>
      <c r="B11" s="9">
        <f>OreperbrancheTT!B41</f>
        <v>792</v>
      </c>
      <c r="C11" s="19"/>
    </row>
    <row r="12" spans="1:4" x14ac:dyDescent="0.25">
      <c r="A12" s="9" t="s">
        <v>102</v>
      </c>
      <c r="B12" s="9">
        <f>OreperbrancheNE!B42</f>
        <v>608</v>
      </c>
      <c r="C12" s="20"/>
    </row>
    <row r="13" spans="1:4" x14ac:dyDescent="0.25">
      <c r="A13" s="9" t="s">
        <v>81</v>
      </c>
      <c r="B13" s="9">
        <v>46</v>
      </c>
      <c r="C13" s="23"/>
    </row>
    <row r="14" spans="1:4" x14ac:dyDescent="0.25">
      <c r="A14" s="9" t="s">
        <v>39</v>
      </c>
      <c r="B14" s="9">
        <v>180</v>
      </c>
      <c r="C14" s="24"/>
    </row>
    <row r="15" spans="1:4" x14ac:dyDescent="0.25">
      <c r="A15" s="9" t="s">
        <v>75</v>
      </c>
      <c r="B15" s="9">
        <v>38</v>
      </c>
      <c r="C15" s="24"/>
    </row>
    <row r="16" spans="1:4" x14ac:dyDescent="0.25">
      <c r="A16" s="9" t="s">
        <v>40</v>
      </c>
      <c r="B16" s="9">
        <v>817</v>
      </c>
      <c r="C16" s="24"/>
    </row>
    <row r="17" spans="1:4" x14ac:dyDescent="0.25">
      <c r="A17" s="75" t="s">
        <v>76</v>
      </c>
      <c r="B17" s="75">
        <v>683</v>
      </c>
      <c r="C17" s="24"/>
    </row>
    <row r="18" spans="1:4" x14ac:dyDescent="0.25">
      <c r="A18" s="75" t="s">
        <v>103</v>
      </c>
      <c r="B18" s="75">
        <v>220</v>
      </c>
    </row>
    <row r="19" spans="1:4" x14ac:dyDescent="0.25">
      <c r="A19" s="9" t="s">
        <v>74</v>
      </c>
      <c r="B19" s="9">
        <v>239</v>
      </c>
    </row>
    <row r="20" spans="1:4" ht="18.75" x14ac:dyDescent="0.3">
      <c r="A20" s="25"/>
      <c r="B20" s="32">
        <f>SUM(B8:B19)</f>
        <v>5818</v>
      </c>
    </row>
    <row r="27" spans="1:4" ht="23.25" x14ac:dyDescent="0.35">
      <c r="A27" s="55" t="s">
        <v>60</v>
      </c>
    </row>
    <row r="28" spans="1:4" ht="23.25" x14ac:dyDescent="0.35">
      <c r="A28" s="55" t="s">
        <v>61</v>
      </c>
    </row>
    <row r="29" spans="1:4" ht="23.25" x14ac:dyDescent="0.35">
      <c r="A29" s="55"/>
    </row>
    <row r="30" spans="1:4" ht="30" x14ac:dyDescent="0.25">
      <c r="A30" s="27" t="s">
        <v>41</v>
      </c>
      <c r="B30" s="27" t="s">
        <v>57</v>
      </c>
      <c r="C30" s="27" t="s">
        <v>42</v>
      </c>
      <c r="D30" s="118" t="s">
        <v>58</v>
      </c>
    </row>
    <row r="31" spans="1:4" x14ac:dyDescent="0.25">
      <c r="A31" s="9"/>
      <c r="B31" s="9"/>
      <c r="C31" s="9"/>
      <c r="D31" s="9"/>
    </row>
    <row r="32" spans="1:4" x14ac:dyDescent="0.25">
      <c r="A32" s="9" t="s">
        <v>34</v>
      </c>
      <c r="B32" s="116">
        <f>B8*(365.25/7)</f>
        <v>54578.785714285717</v>
      </c>
      <c r="C32" s="9">
        <v>67636</v>
      </c>
      <c r="D32" s="12">
        <f t="shared" ref="D32:D37" si="0">B32/C32</f>
        <v>0.80694875087654083</v>
      </c>
    </row>
    <row r="33" spans="1:6" s="28" customFormat="1" x14ac:dyDescent="0.25">
      <c r="A33" s="9" t="s">
        <v>35</v>
      </c>
      <c r="B33" s="116">
        <f>B9*(365.25/7)</f>
        <v>19671.321428571428</v>
      </c>
      <c r="C33" s="9">
        <v>56526</v>
      </c>
      <c r="D33" s="12">
        <f t="shared" si="0"/>
        <v>0.34800483721776576</v>
      </c>
    </row>
    <row r="34" spans="1:6" x14ac:dyDescent="0.25">
      <c r="A34" s="9" t="s">
        <v>36</v>
      </c>
      <c r="B34" s="116">
        <f>B10*(365.25/7)</f>
        <v>40281.857142857145</v>
      </c>
      <c r="C34" s="9">
        <v>55286</v>
      </c>
      <c r="D34" s="12">
        <f t="shared" si="0"/>
        <v>0.728608637681459</v>
      </c>
    </row>
    <row r="35" spans="1:6" x14ac:dyDescent="0.25">
      <c r="A35" s="9" t="s">
        <v>37</v>
      </c>
      <c r="B35" s="116">
        <f>B11*(365.25/7)</f>
        <v>41325.428571428572</v>
      </c>
      <c r="C35" s="9">
        <v>54209</v>
      </c>
      <c r="D35" s="12">
        <f t="shared" si="0"/>
        <v>0.76233519473571865</v>
      </c>
      <c r="E35" s="26"/>
      <c r="F35" s="26"/>
    </row>
    <row r="36" spans="1:6" x14ac:dyDescent="0.25">
      <c r="A36" s="9" t="s">
        <v>38</v>
      </c>
      <c r="B36" s="116">
        <f>B12*(365.25/7)</f>
        <v>31724.571428571431</v>
      </c>
      <c r="C36" s="9">
        <v>40423</v>
      </c>
      <c r="D36" s="12">
        <f t="shared" si="0"/>
        <v>0.78481486848010862</v>
      </c>
      <c r="E36" s="26"/>
      <c r="F36" s="26"/>
    </row>
    <row r="37" spans="1:6" x14ac:dyDescent="0.25">
      <c r="A37" s="18" t="s">
        <v>73</v>
      </c>
      <c r="B37" s="117">
        <f>SUM(B32:B36)</f>
        <v>187581.96428571429</v>
      </c>
      <c r="C37" s="18">
        <f>SUM(C32:C36)</f>
        <v>274080</v>
      </c>
      <c r="D37" s="12">
        <f t="shared" si="0"/>
        <v>0.68440588253690271</v>
      </c>
      <c r="E37" s="26"/>
      <c r="F37" s="26"/>
    </row>
    <row r="38" spans="1:6" x14ac:dyDescent="0.25">
      <c r="E38" s="26"/>
      <c r="F38" s="26"/>
    </row>
    <row r="39" spans="1:6" x14ac:dyDescent="0.25">
      <c r="E39" s="26"/>
      <c r="F39" s="26"/>
    </row>
    <row r="51" spans="1:2" ht="23.25" x14ac:dyDescent="0.35">
      <c r="A51" s="55" t="s">
        <v>84</v>
      </c>
    </row>
    <row r="53" spans="1:2" x14ac:dyDescent="0.25">
      <c r="A53" s="9" t="s">
        <v>85</v>
      </c>
      <c r="B53" s="9">
        <f>Oreperbranca!B45-(B54+B55+B56)</f>
        <v>4556</v>
      </c>
    </row>
    <row r="54" spans="1:2" x14ac:dyDescent="0.25">
      <c r="A54" s="9" t="s">
        <v>86</v>
      </c>
      <c r="B54" s="9">
        <f>Oreperbranca!B15+Oreperbranca!B24+Oreperbranca!B43</f>
        <v>735</v>
      </c>
    </row>
    <row r="55" spans="1:2" x14ac:dyDescent="0.25">
      <c r="A55" s="9" t="s">
        <v>87</v>
      </c>
      <c r="B55" s="9">
        <f>Oreperbranca!B22+Oreperbranca!B40</f>
        <v>341</v>
      </c>
    </row>
    <row r="56" spans="1:2" x14ac:dyDescent="0.25">
      <c r="A56" s="9" t="s">
        <v>88</v>
      </c>
      <c r="B56" s="9">
        <f>Oreperbranca!B34</f>
        <v>186</v>
      </c>
    </row>
    <row r="76" spans="1:2" ht="23.25" x14ac:dyDescent="0.35">
      <c r="A76" s="55" t="s">
        <v>91</v>
      </c>
    </row>
    <row r="77" spans="1:2" x14ac:dyDescent="0.25">
      <c r="A77" t="s">
        <v>92</v>
      </c>
      <c r="B77">
        <v>90</v>
      </c>
    </row>
    <row r="78" spans="1:2" x14ac:dyDescent="0.25">
      <c r="A78" t="s">
        <v>93</v>
      </c>
      <c r="B78">
        <v>91</v>
      </c>
    </row>
    <row r="81" spans="1:4" ht="23.25" x14ac:dyDescent="0.35">
      <c r="A81" s="55" t="s">
        <v>94</v>
      </c>
      <c r="B81" s="120" t="s">
        <v>95</v>
      </c>
      <c r="C81" s="120" t="s">
        <v>96</v>
      </c>
      <c r="D81" s="120" t="s">
        <v>97</v>
      </c>
    </row>
    <row r="82" spans="1:4" x14ac:dyDescent="0.25">
      <c r="A82" t="s">
        <v>92</v>
      </c>
      <c r="B82" s="26">
        <f ca="1">$B$88-1974.1318681</f>
        <v>50.946845110129971</v>
      </c>
      <c r="C82">
        <f ca="1">B88-1993</f>
        <v>32.07871321012999</v>
      </c>
      <c r="D82">
        <f ca="1">B88-1957</f>
        <v>68.07871321012999</v>
      </c>
    </row>
    <row r="83" spans="1:4" x14ac:dyDescent="0.25">
      <c r="A83" t="s">
        <v>93</v>
      </c>
      <c r="B83" s="26">
        <f ca="1">$B$88-1968.5</f>
        <v>56.57871321012999</v>
      </c>
      <c r="C83">
        <f ca="1">B88-1989</f>
        <v>36.07871321012999</v>
      </c>
      <c r="D83">
        <f ca="1">B88-1955</f>
        <v>70.07871321012999</v>
      </c>
    </row>
    <row r="88" spans="1:4" x14ac:dyDescent="0.25">
      <c r="A88" t="s">
        <v>98</v>
      </c>
      <c r="B88">
        <f ca="1">1900+(TODAY()/365.25)</f>
        <v>2025.07871321013</v>
      </c>
    </row>
  </sheetData>
  <printOptions verticalCentered="1"/>
  <pageMargins left="0.23622047244094491" right="0.23622047244094491" top="0.74803149606299213" bottom="0.74803149606299213" header="0.31496062992125984" footer="0.31496062992125984"/>
  <pageSetup scale="60" orientation="landscape" r:id="rId1"/>
  <headerFooter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3"/>
  <sheetViews>
    <sheetView workbookViewId="0">
      <selection activeCell="F48" sqref="F48"/>
    </sheetView>
  </sheetViews>
  <sheetFormatPr defaultRowHeight="15" x14ac:dyDescent="0.25"/>
  <cols>
    <col min="2" max="2" width="12.140625" customWidth="1"/>
    <col min="3" max="3" width="11.5703125" customWidth="1"/>
    <col min="4" max="4" width="11" customWidth="1"/>
    <col min="9" max="9" width="11.28515625" customWidth="1"/>
  </cols>
  <sheetData>
    <row r="2" spans="1:9" x14ac:dyDescent="0.25">
      <c r="A2" s="56" t="s">
        <v>90</v>
      </c>
      <c r="B2" s="56"/>
    </row>
    <row r="3" spans="1:9" x14ac:dyDescent="0.25">
      <c r="A3" s="9" t="s">
        <v>50</v>
      </c>
      <c r="B3" s="10" t="s">
        <v>42</v>
      </c>
      <c r="C3" s="10" t="s">
        <v>51</v>
      </c>
      <c r="D3" s="10" t="s">
        <v>43</v>
      </c>
    </row>
    <row r="4" spans="1:9" x14ac:dyDescent="0.25">
      <c r="A4" s="9" t="s">
        <v>45</v>
      </c>
      <c r="B4" s="9">
        <v>67636</v>
      </c>
      <c r="C4" s="9">
        <v>192.38</v>
      </c>
      <c r="D4" s="11">
        <f>B4/C4</f>
        <v>351.57500779706834</v>
      </c>
      <c r="E4" s="8"/>
    </row>
    <row r="5" spans="1:9" x14ac:dyDescent="0.25">
      <c r="A5" s="9" t="s">
        <v>46</v>
      </c>
      <c r="B5" s="9">
        <v>56526</v>
      </c>
      <c r="C5" s="9">
        <v>414.81</v>
      </c>
      <c r="D5" s="11">
        <f t="shared" ref="D5:D9" si="0">B5/C5</f>
        <v>136.26961741520213</v>
      </c>
      <c r="E5" s="8"/>
      <c r="I5" s="6"/>
    </row>
    <row r="6" spans="1:9" x14ac:dyDescent="0.25">
      <c r="A6" s="9" t="s">
        <v>47</v>
      </c>
      <c r="B6" s="9">
        <v>55286</v>
      </c>
      <c r="C6" s="9">
        <v>244.62</v>
      </c>
      <c r="D6" s="11">
        <f t="shared" si="0"/>
        <v>226.00768538958383</v>
      </c>
      <c r="E6" s="8"/>
    </row>
    <row r="7" spans="1:9" x14ac:dyDescent="0.25">
      <c r="A7" s="9" t="s">
        <v>48</v>
      </c>
      <c r="B7" s="9">
        <v>54209</v>
      </c>
      <c r="C7" s="9">
        <v>392.31</v>
      </c>
      <c r="D7" s="11">
        <f t="shared" si="0"/>
        <v>138.17899110397389</v>
      </c>
      <c r="E7" s="8"/>
    </row>
    <row r="8" spans="1:9" x14ac:dyDescent="0.25">
      <c r="A8" s="9" t="s">
        <v>49</v>
      </c>
      <c r="B8" s="9">
        <v>40423</v>
      </c>
      <c r="C8" s="9">
        <v>836.32</v>
      </c>
      <c r="D8" s="11">
        <f t="shared" si="0"/>
        <v>48.33436961928448</v>
      </c>
      <c r="E8" s="8"/>
    </row>
    <row r="9" spans="1:9" x14ac:dyDescent="0.25">
      <c r="A9" s="9"/>
      <c r="B9" s="9">
        <f>SUM(B4:B8)</f>
        <v>274080</v>
      </c>
      <c r="C9" s="12">
        <f>SUM(C4:C8)</f>
        <v>2080.44</v>
      </c>
      <c r="D9" s="11">
        <f t="shared" si="0"/>
        <v>131.74136240410681</v>
      </c>
    </row>
    <row r="10" spans="1:9" x14ac:dyDescent="0.25">
      <c r="C10" s="5"/>
    </row>
    <row r="11" spans="1:9" x14ac:dyDescent="0.25">
      <c r="C11" s="5"/>
    </row>
    <row r="29" spans="9:9" x14ac:dyDescent="0.25">
      <c r="I29" s="7"/>
    </row>
    <row r="33" spans="9:9" x14ac:dyDescent="0.25">
      <c r="I33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40"/>
  <sheetViews>
    <sheetView zoomScaleNormal="100" workbookViewId="0">
      <selection activeCell="F48" sqref="F48"/>
    </sheetView>
  </sheetViews>
  <sheetFormatPr defaultRowHeight="15" x14ac:dyDescent="0.25"/>
  <cols>
    <col min="1" max="1" width="44.5703125" customWidth="1"/>
    <col min="2" max="2" width="31.42578125" customWidth="1"/>
  </cols>
  <sheetData>
    <row r="1" spans="1:2" x14ac:dyDescent="0.25">
      <c r="A1" s="33" t="s">
        <v>53</v>
      </c>
      <c r="B1" s="33" t="s">
        <v>54</v>
      </c>
    </row>
    <row r="2" spans="1:2" x14ac:dyDescent="0.25">
      <c r="A2" s="58" t="s">
        <v>64</v>
      </c>
      <c r="B2" s="59">
        <v>0</v>
      </c>
    </row>
    <row r="3" spans="1:2" x14ac:dyDescent="0.25">
      <c r="A3" s="34" t="s">
        <v>33</v>
      </c>
      <c r="B3" s="35">
        <v>0</v>
      </c>
    </row>
    <row r="4" spans="1:2" x14ac:dyDescent="0.25">
      <c r="A4" s="34" t="s">
        <v>77</v>
      </c>
      <c r="B4" s="35">
        <v>0</v>
      </c>
    </row>
    <row r="5" spans="1:2" x14ac:dyDescent="0.25">
      <c r="A5" s="34" t="s">
        <v>7</v>
      </c>
      <c r="B5" s="35">
        <v>0</v>
      </c>
    </row>
    <row r="6" spans="1:2" x14ac:dyDescent="0.25">
      <c r="A6" s="34" t="s">
        <v>24</v>
      </c>
      <c r="B6" s="35">
        <v>0</v>
      </c>
    </row>
    <row r="7" spans="1:2" x14ac:dyDescent="0.25">
      <c r="A7" s="34" t="s">
        <v>78</v>
      </c>
      <c r="B7" s="35">
        <v>0</v>
      </c>
    </row>
    <row r="8" spans="1:2" x14ac:dyDescent="0.25">
      <c r="A8" s="34" t="s">
        <v>1</v>
      </c>
      <c r="B8" s="35">
        <v>0</v>
      </c>
    </row>
    <row r="9" spans="1:2" x14ac:dyDescent="0.25">
      <c r="A9" s="34" t="s">
        <v>15</v>
      </c>
      <c r="B9" s="35">
        <v>0</v>
      </c>
    </row>
    <row r="10" spans="1:2" x14ac:dyDescent="0.25">
      <c r="A10" s="57" t="s">
        <v>99</v>
      </c>
      <c r="B10" s="57">
        <v>0</v>
      </c>
    </row>
    <row r="11" spans="1:2" x14ac:dyDescent="0.25">
      <c r="A11" s="34" t="s">
        <v>104</v>
      </c>
      <c r="B11" s="35">
        <v>0</v>
      </c>
    </row>
    <row r="12" spans="1:2" x14ac:dyDescent="0.25">
      <c r="A12" s="81" t="s">
        <v>82</v>
      </c>
      <c r="B12" s="82">
        <v>0</v>
      </c>
    </row>
    <row r="13" spans="1:2" x14ac:dyDescent="0.25">
      <c r="A13" s="34" t="s">
        <v>27</v>
      </c>
      <c r="B13" s="35">
        <v>4</v>
      </c>
    </row>
    <row r="14" spans="1:2" x14ac:dyDescent="0.25">
      <c r="A14" s="34" t="s">
        <v>16</v>
      </c>
      <c r="B14" s="35">
        <v>6</v>
      </c>
    </row>
    <row r="15" spans="1:2" x14ac:dyDescent="0.25">
      <c r="A15" s="34" t="s">
        <v>26</v>
      </c>
      <c r="B15" s="35">
        <v>7</v>
      </c>
    </row>
    <row r="16" spans="1:2" x14ac:dyDescent="0.25">
      <c r="A16" s="34" t="s">
        <v>19</v>
      </c>
      <c r="B16" s="35">
        <v>13</v>
      </c>
    </row>
    <row r="17" spans="1:2" x14ac:dyDescent="0.25">
      <c r="A17" s="34" t="s">
        <v>4</v>
      </c>
      <c r="B17" s="35">
        <v>14</v>
      </c>
    </row>
    <row r="18" spans="1:2" x14ac:dyDescent="0.25">
      <c r="A18" s="34" t="s">
        <v>10</v>
      </c>
      <c r="B18" s="35">
        <v>19</v>
      </c>
    </row>
    <row r="19" spans="1:2" x14ac:dyDescent="0.25">
      <c r="A19" s="81" t="s">
        <v>83</v>
      </c>
      <c r="B19" s="82">
        <v>23</v>
      </c>
    </row>
    <row r="20" spans="1:2" x14ac:dyDescent="0.25">
      <c r="A20" s="77" t="s">
        <v>80</v>
      </c>
      <c r="B20" s="78">
        <v>24</v>
      </c>
    </row>
    <row r="21" spans="1:2" x14ac:dyDescent="0.25">
      <c r="A21" s="34" t="s">
        <v>23</v>
      </c>
      <c r="B21" s="35">
        <v>24</v>
      </c>
    </row>
    <row r="22" spans="1:2" x14ac:dyDescent="0.25">
      <c r="A22" s="34" t="s">
        <v>14</v>
      </c>
      <c r="B22" s="35">
        <v>25</v>
      </c>
    </row>
    <row r="23" spans="1:2" x14ac:dyDescent="0.25">
      <c r="A23" s="34" t="s">
        <v>12</v>
      </c>
      <c r="B23" s="35">
        <v>28</v>
      </c>
    </row>
    <row r="24" spans="1:2" x14ac:dyDescent="0.25">
      <c r="A24" s="34" t="s">
        <v>9</v>
      </c>
      <c r="B24" s="35">
        <v>30</v>
      </c>
    </row>
    <row r="25" spans="1:2" x14ac:dyDescent="0.25">
      <c r="A25" s="34" t="s">
        <v>79</v>
      </c>
      <c r="B25" s="35">
        <v>38</v>
      </c>
    </row>
    <row r="26" spans="1:2" x14ac:dyDescent="0.25">
      <c r="A26" s="34" t="s">
        <v>32</v>
      </c>
      <c r="B26" s="35">
        <v>38</v>
      </c>
    </row>
    <row r="27" spans="1:2" x14ac:dyDescent="0.25">
      <c r="A27" s="34" t="s">
        <v>25</v>
      </c>
      <c r="B27" s="35">
        <v>38</v>
      </c>
    </row>
    <row r="28" spans="1:2" x14ac:dyDescent="0.25">
      <c r="A28" s="34" t="s">
        <v>8</v>
      </c>
      <c r="B28" s="35">
        <v>38</v>
      </c>
    </row>
    <row r="29" spans="1:2" x14ac:dyDescent="0.25">
      <c r="A29" s="34" t="s">
        <v>20</v>
      </c>
      <c r="B29" s="35">
        <v>38</v>
      </c>
    </row>
    <row r="30" spans="1:2" x14ac:dyDescent="0.25">
      <c r="A30" s="34" t="s">
        <v>3</v>
      </c>
      <c r="B30" s="35">
        <v>38</v>
      </c>
    </row>
    <row r="31" spans="1:2" x14ac:dyDescent="0.25">
      <c r="A31" s="34" t="s">
        <v>5</v>
      </c>
      <c r="B31" s="35">
        <v>44</v>
      </c>
    </row>
    <row r="32" spans="1:2" x14ac:dyDescent="0.25">
      <c r="A32" s="34" t="s">
        <v>11</v>
      </c>
      <c r="B32" s="35">
        <v>52</v>
      </c>
    </row>
    <row r="33" spans="1:2" x14ac:dyDescent="0.25">
      <c r="A33" s="34" t="s">
        <v>21</v>
      </c>
      <c r="B33" s="35">
        <v>56</v>
      </c>
    </row>
    <row r="34" spans="1:2" x14ac:dyDescent="0.25">
      <c r="A34" s="34" t="s">
        <v>17</v>
      </c>
      <c r="B34" s="35">
        <v>67</v>
      </c>
    </row>
    <row r="35" spans="1:2" x14ac:dyDescent="0.25">
      <c r="A35" s="34" t="s">
        <v>18</v>
      </c>
      <c r="B35" s="35">
        <v>68</v>
      </c>
    </row>
    <row r="36" spans="1:2" x14ac:dyDescent="0.25">
      <c r="A36" s="34" t="s">
        <v>13</v>
      </c>
      <c r="B36" s="35">
        <v>69</v>
      </c>
    </row>
    <row r="37" spans="1:2" x14ac:dyDescent="0.25">
      <c r="A37" s="34" t="s">
        <v>22</v>
      </c>
      <c r="B37" s="69">
        <v>74</v>
      </c>
    </row>
    <row r="38" spans="1:2" x14ac:dyDescent="0.25">
      <c r="A38" s="34" t="s">
        <v>6</v>
      </c>
      <c r="B38" s="69">
        <v>84</v>
      </c>
    </row>
    <row r="39" spans="1:2" x14ac:dyDescent="0.25">
      <c r="A39" s="34" t="s">
        <v>2</v>
      </c>
      <c r="B39" s="69">
        <v>87</v>
      </c>
    </row>
    <row r="40" spans="1:2" ht="18.75" x14ac:dyDescent="0.3">
      <c r="A40" s="9"/>
      <c r="B40" s="67">
        <f>SUM(B2:B39)</f>
        <v>1046</v>
      </c>
    </row>
  </sheetData>
  <sortState xmlns:xlrd2="http://schemas.microsoft.com/office/spreadsheetml/2017/richdata2" ref="A2:B40">
    <sortCondition ref="B1:B40"/>
  </sortState>
  <printOptions vertic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headerFooter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40"/>
  <sheetViews>
    <sheetView zoomScaleNormal="100" workbookViewId="0">
      <selection activeCell="W15" sqref="W15"/>
    </sheetView>
  </sheetViews>
  <sheetFormatPr defaultRowHeight="15" x14ac:dyDescent="0.25"/>
  <cols>
    <col min="1" max="1" width="46.7109375" customWidth="1"/>
    <col min="2" max="2" width="30.28515625" customWidth="1"/>
  </cols>
  <sheetData>
    <row r="1" spans="1:2" x14ac:dyDescent="0.25">
      <c r="A1" s="36" t="s">
        <v>53</v>
      </c>
      <c r="B1" s="36" t="s">
        <v>54</v>
      </c>
    </row>
    <row r="2" spans="1:2" s="14" customFormat="1" x14ac:dyDescent="0.25">
      <c r="A2" s="37" t="s">
        <v>82</v>
      </c>
      <c r="B2" s="38">
        <v>0</v>
      </c>
    </row>
    <row r="3" spans="1:2" s="14" customFormat="1" x14ac:dyDescent="0.25">
      <c r="A3" s="77" t="s">
        <v>80</v>
      </c>
      <c r="B3" s="78">
        <v>0</v>
      </c>
    </row>
    <row r="4" spans="1:2" x14ac:dyDescent="0.25">
      <c r="A4" s="60" t="s">
        <v>64</v>
      </c>
      <c r="B4" s="61">
        <v>0</v>
      </c>
    </row>
    <row r="5" spans="1:2" x14ac:dyDescent="0.25">
      <c r="A5" s="37" t="s">
        <v>32</v>
      </c>
      <c r="B5" s="38">
        <v>0</v>
      </c>
    </row>
    <row r="6" spans="1:2" x14ac:dyDescent="0.25">
      <c r="A6" s="37" t="s">
        <v>55</v>
      </c>
      <c r="B6" s="38">
        <v>0</v>
      </c>
    </row>
    <row r="7" spans="1:2" x14ac:dyDescent="0.25">
      <c r="A7" s="39" t="s">
        <v>3</v>
      </c>
      <c r="B7" s="40">
        <v>0</v>
      </c>
    </row>
    <row r="8" spans="1:2" x14ac:dyDescent="0.25">
      <c r="A8" s="34" t="s">
        <v>33</v>
      </c>
      <c r="B8" s="35">
        <v>0</v>
      </c>
    </row>
    <row r="9" spans="1:2" x14ac:dyDescent="0.25">
      <c r="A9" s="34" t="s">
        <v>77</v>
      </c>
      <c r="B9" s="35">
        <v>0</v>
      </c>
    </row>
    <row r="10" spans="1:2" x14ac:dyDescent="0.25">
      <c r="A10" s="39" t="s">
        <v>26</v>
      </c>
      <c r="B10" s="40">
        <v>0</v>
      </c>
    </row>
    <row r="11" spans="1:2" x14ac:dyDescent="0.25">
      <c r="A11" s="39" t="s">
        <v>7</v>
      </c>
      <c r="B11" s="40">
        <v>0</v>
      </c>
    </row>
    <row r="12" spans="1:2" x14ac:dyDescent="0.25">
      <c r="A12" s="39" t="s">
        <v>22</v>
      </c>
      <c r="B12" s="40">
        <v>0</v>
      </c>
    </row>
    <row r="13" spans="1:2" x14ac:dyDescent="0.25">
      <c r="A13" s="39" t="s">
        <v>27</v>
      </c>
      <c r="B13" s="40">
        <v>0</v>
      </c>
    </row>
    <row r="14" spans="1:2" x14ac:dyDescent="0.25">
      <c r="A14" s="39" t="s">
        <v>8</v>
      </c>
      <c r="B14" s="40">
        <v>0</v>
      </c>
    </row>
    <row r="15" spans="1:2" x14ac:dyDescent="0.25">
      <c r="A15" s="39" t="s">
        <v>104</v>
      </c>
      <c r="B15" s="40">
        <v>0</v>
      </c>
    </row>
    <row r="16" spans="1:2" x14ac:dyDescent="0.25">
      <c r="A16" s="37" t="s">
        <v>83</v>
      </c>
      <c r="B16" s="38">
        <v>0</v>
      </c>
    </row>
    <row r="17" spans="1:2" x14ac:dyDescent="0.25">
      <c r="A17" s="39" t="s">
        <v>12</v>
      </c>
      <c r="B17" s="40">
        <v>0</v>
      </c>
    </row>
    <row r="18" spans="1:2" x14ac:dyDescent="0.25">
      <c r="A18" s="39" t="s">
        <v>24</v>
      </c>
      <c r="B18" s="40">
        <v>0</v>
      </c>
    </row>
    <row r="19" spans="1:2" x14ac:dyDescent="0.25">
      <c r="A19" s="39" t="s">
        <v>15</v>
      </c>
      <c r="B19" s="40">
        <v>0</v>
      </c>
    </row>
    <row r="20" spans="1:2" x14ac:dyDescent="0.25">
      <c r="A20" s="39" t="s">
        <v>78</v>
      </c>
      <c r="B20" s="40">
        <v>0</v>
      </c>
    </row>
    <row r="21" spans="1:2" x14ac:dyDescent="0.25">
      <c r="A21" s="39" t="s">
        <v>18</v>
      </c>
      <c r="B21" s="40">
        <v>0</v>
      </c>
    </row>
    <row r="22" spans="1:2" x14ac:dyDescent="0.25">
      <c r="A22" s="39" t="s">
        <v>23</v>
      </c>
      <c r="B22" s="40">
        <v>0</v>
      </c>
    </row>
    <row r="23" spans="1:2" x14ac:dyDescent="0.25">
      <c r="A23" s="39" t="s">
        <v>99</v>
      </c>
      <c r="B23" s="40">
        <v>0</v>
      </c>
    </row>
    <row r="24" spans="1:2" x14ac:dyDescent="0.25">
      <c r="A24" s="39" t="s">
        <v>11</v>
      </c>
      <c r="B24" s="40">
        <v>0</v>
      </c>
    </row>
    <row r="25" spans="1:2" x14ac:dyDescent="0.25">
      <c r="A25" s="39" t="s">
        <v>25</v>
      </c>
      <c r="B25" s="40">
        <v>0</v>
      </c>
    </row>
    <row r="26" spans="1:2" x14ac:dyDescent="0.25">
      <c r="A26" s="39" t="s">
        <v>9</v>
      </c>
      <c r="B26" s="40">
        <v>6</v>
      </c>
    </row>
    <row r="27" spans="1:2" x14ac:dyDescent="0.25">
      <c r="A27" s="39" t="s">
        <v>19</v>
      </c>
      <c r="B27" s="40">
        <v>8</v>
      </c>
    </row>
    <row r="28" spans="1:2" x14ac:dyDescent="0.25">
      <c r="A28" s="39" t="s">
        <v>20</v>
      </c>
      <c r="B28" s="40">
        <v>9</v>
      </c>
    </row>
    <row r="29" spans="1:2" x14ac:dyDescent="0.25">
      <c r="A29" s="39" t="s">
        <v>4</v>
      </c>
      <c r="B29" s="40">
        <v>10</v>
      </c>
    </row>
    <row r="30" spans="1:2" x14ac:dyDescent="0.25">
      <c r="A30" s="39" t="s">
        <v>16</v>
      </c>
      <c r="B30" s="40">
        <v>10</v>
      </c>
    </row>
    <row r="31" spans="1:2" x14ac:dyDescent="0.25">
      <c r="A31" s="39" t="s">
        <v>79</v>
      </c>
      <c r="B31" s="40">
        <v>12</v>
      </c>
    </row>
    <row r="32" spans="1:2" x14ac:dyDescent="0.25">
      <c r="A32" s="39" t="s">
        <v>14</v>
      </c>
      <c r="B32" s="40">
        <v>16</v>
      </c>
    </row>
    <row r="33" spans="1:2" x14ac:dyDescent="0.25">
      <c r="A33" s="39" t="s">
        <v>5</v>
      </c>
      <c r="B33" s="40">
        <v>20</v>
      </c>
    </row>
    <row r="34" spans="1:2" x14ac:dyDescent="0.25">
      <c r="A34" s="39" t="s">
        <v>10</v>
      </c>
      <c r="B34" s="40">
        <v>34</v>
      </c>
    </row>
    <row r="35" spans="1:2" x14ac:dyDescent="0.25">
      <c r="A35" s="39" t="s">
        <v>13</v>
      </c>
      <c r="B35" s="40">
        <v>38</v>
      </c>
    </row>
    <row r="36" spans="1:2" x14ac:dyDescent="0.25">
      <c r="A36" s="39" t="s">
        <v>2</v>
      </c>
      <c r="B36" s="40">
        <v>39</v>
      </c>
    </row>
    <row r="37" spans="1:2" x14ac:dyDescent="0.25">
      <c r="A37" s="39" t="s">
        <v>6</v>
      </c>
      <c r="B37" s="68">
        <v>40</v>
      </c>
    </row>
    <row r="38" spans="1:2" x14ac:dyDescent="0.25">
      <c r="A38" s="39" t="s">
        <v>17</v>
      </c>
      <c r="B38" s="68">
        <v>53</v>
      </c>
    </row>
    <row r="39" spans="1:2" x14ac:dyDescent="0.25">
      <c r="A39" s="39" t="s">
        <v>21</v>
      </c>
      <c r="B39" s="68">
        <v>82</v>
      </c>
    </row>
    <row r="40" spans="1:2" ht="18.75" x14ac:dyDescent="0.3">
      <c r="A40" s="9"/>
      <c r="B40" s="67">
        <f>SUM(B2:B39)</f>
        <v>377</v>
      </c>
    </row>
  </sheetData>
  <sortState xmlns:xlrd2="http://schemas.microsoft.com/office/spreadsheetml/2017/richdata2" ref="A2:B40">
    <sortCondition ref="B1:B40"/>
  </sortState>
  <printOptions verticalCentered="1"/>
  <pageMargins left="0.23622047244094491" right="0.23622047244094491" top="0.74803149606299213" bottom="0.74803149606299213" header="0.31496062992125984" footer="0.31496062992125984"/>
  <pageSetup paperSize="9" scale="64" orientation="landscape" r:id="rId1"/>
  <headerFooter>
    <oddFooter>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40"/>
  <sheetViews>
    <sheetView zoomScaleNormal="100" workbookViewId="0">
      <selection activeCell="B1" sqref="A1:B1048576"/>
    </sheetView>
  </sheetViews>
  <sheetFormatPr defaultRowHeight="15" x14ac:dyDescent="0.25"/>
  <cols>
    <col min="1" max="1" width="45.140625" customWidth="1"/>
    <col min="2" max="2" width="32.5703125" customWidth="1"/>
  </cols>
  <sheetData>
    <row r="1" spans="1:2" x14ac:dyDescent="0.25">
      <c r="A1" s="41" t="s">
        <v>53</v>
      </c>
      <c r="B1" s="41" t="s">
        <v>54</v>
      </c>
    </row>
    <row r="2" spans="1:2" x14ac:dyDescent="0.25">
      <c r="A2" s="42" t="s">
        <v>82</v>
      </c>
      <c r="B2" s="43">
        <v>0</v>
      </c>
    </row>
    <row r="3" spans="1:2" x14ac:dyDescent="0.25">
      <c r="A3" s="62" t="s">
        <v>64</v>
      </c>
      <c r="B3" s="63">
        <v>0</v>
      </c>
    </row>
    <row r="4" spans="1:2" x14ac:dyDescent="0.25">
      <c r="A4" s="44" t="s">
        <v>7</v>
      </c>
      <c r="B4" s="45">
        <v>0</v>
      </c>
    </row>
    <row r="5" spans="1:2" x14ac:dyDescent="0.25">
      <c r="A5" s="44" t="s">
        <v>27</v>
      </c>
      <c r="B5" s="45">
        <v>0</v>
      </c>
    </row>
    <row r="6" spans="1:2" x14ac:dyDescent="0.25">
      <c r="A6" s="44" t="s">
        <v>24</v>
      </c>
      <c r="B6" s="45">
        <v>0</v>
      </c>
    </row>
    <row r="7" spans="1:2" x14ac:dyDescent="0.25">
      <c r="A7" s="44" t="s">
        <v>78</v>
      </c>
      <c r="B7" s="45">
        <v>0</v>
      </c>
    </row>
    <row r="8" spans="1:2" x14ac:dyDescent="0.25">
      <c r="A8" s="44" t="s">
        <v>18</v>
      </c>
      <c r="B8" s="45">
        <v>0</v>
      </c>
    </row>
    <row r="9" spans="1:2" x14ac:dyDescent="0.25">
      <c r="A9" s="44" t="s">
        <v>33</v>
      </c>
      <c r="B9" s="45">
        <v>0</v>
      </c>
    </row>
    <row r="10" spans="1:2" x14ac:dyDescent="0.25">
      <c r="A10" s="44" t="s">
        <v>15</v>
      </c>
      <c r="B10" s="45">
        <v>0</v>
      </c>
    </row>
    <row r="11" spans="1:2" x14ac:dyDescent="0.25">
      <c r="A11" s="44" t="s">
        <v>8</v>
      </c>
      <c r="B11" s="45">
        <v>0</v>
      </c>
    </row>
    <row r="12" spans="1:2" x14ac:dyDescent="0.25">
      <c r="A12" s="44" t="s">
        <v>104</v>
      </c>
      <c r="B12" s="45">
        <v>0</v>
      </c>
    </row>
    <row r="13" spans="1:2" x14ac:dyDescent="0.25">
      <c r="A13" s="44" t="s">
        <v>25</v>
      </c>
      <c r="B13" s="45">
        <v>0</v>
      </c>
    </row>
    <row r="14" spans="1:2" x14ac:dyDescent="0.25">
      <c r="A14" s="44" t="s">
        <v>99</v>
      </c>
      <c r="B14" s="45">
        <v>0</v>
      </c>
    </row>
    <row r="15" spans="1:2" x14ac:dyDescent="0.25">
      <c r="A15" s="42" t="s">
        <v>32</v>
      </c>
      <c r="B15" s="43">
        <v>0</v>
      </c>
    </row>
    <row r="16" spans="1:2" x14ac:dyDescent="0.25">
      <c r="A16" s="44" t="s">
        <v>3</v>
      </c>
      <c r="B16" s="45">
        <v>0</v>
      </c>
    </row>
    <row r="17" spans="1:2" x14ac:dyDescent="0.25">
      <c r="A17" s="44" t="s">
        <v>26</v>
      </c>
      <c r="B17" s="45">
        <v>0</v>
      </c>
    </row>
    <row r="18" spans="1:2" x14ac:dyDescent="0.25">
      <c r="A18" s="44" t="s">
        <v>20</v>
      </c>
      <c r="B18" s="45">
        <v>4</v>
      </c>
    </row>
    <row r="19" spans="1:2" x14ac:dyDescent="0.25">
      <c r="A19" s="44" t="s">
        <v>77</v>
      </c>
      <c r="B19" s="45">
        <v>6</v>
      </c>
    </row>
    <row r="20" spans="1:2" x14ac:dyDescent="0.25">
      <c r="A20" s="44" t="s">
        <v>10</v>
      </c>
      <c r="B20" s="45">
        <v>10</v>
      </c>
    </row>
    <row r="21" spans="1:2" x14ac:dyDescent="0.25">
      <c r="A21" s="44" t="s">
        <v>19</v>
      </c>
      <c r="B21" s="45">
        <v>11</v>
      </c>
    </row>
    <row r="22" spans="1:2" x14ac:dyDescent="0.25">
      <c r="A22" s="44" t="s">
        <v>23</v>
      </c>
      <c r="B22" s="45">
        <v>12</v>
      </c>
    </row>
    <row r="23" spans="1:2" x14ac:dyDescent="0.25">
      <c r="A23" s="44" t="s">
        <v>12</v>
      </c>
      <c r="B23" s="45">
        <v>13</v>
      </c>
    </row>
    <row r="24" spans="1:2" x14ac:dyDescent="0.25">
      <c r="A24" s="44" t="s">
        <v>22</v>
      </c>
      <c r="B24" s="45">
        <v>18</v>
      </c>
    </row>
    <row r="25" spans="1:2" x14ac:dyDescent="0.25">
      <c r="A25" s="42" t="s">
        <v>83</v>
      </c>
      <c r="B25" s="43">
        <v>18</v>
      </c>
    </row>
    <row r="26" spans="1:2" x14ac:dyDescent="0.25">
      <c r="A26" s="44" t="s">
        <v>9</v>
      </c>
      <c r="B26" s="45">
        <v>22</v>
      </c>
    </row>
    <row r="27" spans="1:2" x14ac:dyDescent="0.25">
      <c r="A27" s="44" t="s">
        <v>13</v>
      </c>
      <c r="B27" s="45">
        <v>34</v>
      </c>
    </row>
    <row r="28" spans="1:2" x14ac:dyDescent="0.25">
      <c r="A28" s="44" t="s">
        <v>6</v>
      </c>
      <c r="B28" s="45">
        <v>35</v>
      </c>
    </row>
    <row r="29" spans="1:2" x14ac:dyDescent="0.25">
      <c r="A29" s="44" t="s">
        <v>21</v>
      </c>
      <c r="B29" s="45">
        <v>37</v>
      </c>
    </row>
    <row r="30" spans="1:2" x14ac:dyDescent="0.25">
      <c r="A30" s="44" t="s">
        <v>16</v>
      </c>
      <c r="B30" s="45">
        <v>38</v>
      </c>
    </row>
    <row r="31" spans="1:2" x14ac:dyDescent="0.25">
      <c r="A31" s="44" t="s">
        <v>11</v>
      </c>
      <c r="B31" s="45">
        <v>38</v>
      </c>
    </row>
    <row r="32" spans="1:2" x14ac:dyDescent="0.25">
      <c r="A32" s="44" t="s">
        <v>14</v>
      </c>
      <c r="B32" s="45">
        <v>38</v>
      </c>
    </row>
    <row r="33" spans="1:2" x14ac:dyDescent="0.25">
      <c r="A33" s="44" t="s">
        <v>79</v>
      </c>
      <c r="B33" s="45">
        <v>38</v>
      </c>
    </row>
    <row r="34" spans="1:2" x14ac:dyDescent="0.25">
      <c r="A34" s="44" t="s">
        <v>4</v>
      </c>
      <c r="B34" s="45">
        <v>38</v>
      </c>
    </row>
    <row r="35" spans="1:2" x14ac:dyDescent="0.25">
      <c r="A35" s="44" t="s">
        <v>17</v>
      </c>
      <c r="B35" s="45">
        <v>39</v>
      </c>
    </row>
    <row r="36" spans="1:2" x14ac:dyDescent="0.25">
      <c r="A36" s="77" t="s">
        <v>80</v>
      </c>
      <c r="B36" s="122">
        <v>52</v>
      </c>
    </row>
    <row r="37" spans="1:2" x14ac:dyDescent="0.25">
      <c r="A37" s="44" t="s">
        <v>5</v>
      </c>
      <c r="B37" s="66">
        <v>67</v>
      </c>
    </row>
    <row r="38" spans="1:2" x14ac:dyDescent="0.25">
      <c r="A38" s="44" t="s">
        <v>2</v>
      </c>
      <c r="B38" s="66">
        <v>90</v>
      </c>
    </row>
    <row r="39" spans="1:2" x14ac:dyDescent="0.25">
      <c r="A39" s="44" t="s">
        <v>1</v>
      </c>
      <c r="B39" s="66">
        <v>114</v>
      </c>
    </row>
    <row r="40" spans="1:2" ht="18.75" x14ac:dyDescent="0.3">
      <c r="A40" s="9"/>
      <c r="B40" s="67">
        <f>SUM(B2:B39)</f>
        <v>772</v>
      </c>
    </row>
  </sheetData>
  <sortState xmlns:xlrd2="http://schemas.microsoft.com/office/spreadsheetml/2017/richdata2" ref="A2:B40">
    <sortCondition ref="B1:B40"/>
  </sortState>
  <printOptions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41"/>
  <sheetViews>
    <sheetView zoomScaleNormal="100" workbookViewId="0">
      <selection activeCell="B1" sqref="A1:B1048576"/>
    </sheetView>
  </sheetViews>
  <sheetFormatPr defaultRowHeight="15" x14ac:dyDescent="0.25"/>
  <cols>
    <col min="1" max="1" width="42.28515625" customWidth="1"/>
    <col min="2" max="2" width="28.5703125" customWidth="1"/>
    <col min="5" max="5" width="11.42578125" customWidth="1"/>
  </cols>
  <sheetData>
    <row r="1" spans="1:2" x14ac:dyDescent="0.25">
      <c r="A1" s="46" t="s">
        <v>53</v>
      </c>
      <c r="B1" s="46" t="s">
        <v>54</v>
      </c>
    </row>
    <row r="2" spans="1:2" x14ac:dyDescent="0.25">
      <c r="A2" s="77" t="s">
        <v>80</v>
      </c>
      <c r="B2" s="78">
        <v>0</v>
      </c>
    </row>
    <row r="3" spans="1:2" x14ac:dyDescent="0.25">
      <c r="A3" s="47" t="s">
        <v>32</v>
      </c>
      <c r="B3" s="48">
        <v>0</v>
      </c>
    </row>
    <row r="4" spans="1:2" x14ac:dyDescent="0.25">
      <c r="A4" s="47" t="s">
        <v>1</v>
      </c>
      <c r="B4" s="48">
        <v>0</v>
      </c>
    </row>
    <row r="5" spans="1:2" x14ac:dyDescent="0.25">
      <c r="A5" s="50" t="s">
        <v>7</v>
      </c>
      <c r="B5" s="49">
        <v>0</v>
      </c>
    </row>
    <row r="6" spans="1:2" x14ac:dyDescent="0.25">
      <c r="A6" s="44" t="s">
        <v>22</v>
      </c>
      <c r="B6" s="49">
        <v>0</v>
      </c>
    </row>
    <row r="7" spans="1:2" x14ac:dyDescent="0.25">
      <c r="A7" s="44" t="s">
        <v>27</v>
      </c>
      <c r="B7" s="49">
        <v>0</v>
      </c>
    </row>
    <row r="8" spans="1:2" x14ac:dyDescent="0.25">
      <c r="A8" s="44" t="s">
        <v>20</v>
      </c>
      <c r="B8" s="49">
        <v>0</v>
      </c>
    </row>
    <row r="9" spans="1:2" x14ac:dyDescent="0.25">
      <c r="A9" s="50" t="s">
        <v>15</v>
      </c>
      <c r="B9" s="49">
        <v>0</v>
      </c>
    </row>
    <row r="10" spans="1:2" x14ac:dyDescent="0.25">
      <c r="A10" s="50" t="s">
        <v>78</v>
      </c>
      <c r="B10" s="49">
        <v>0</v>
      </c>
    </row>
    <row r="11" spans="1:2" x14ac:dyDescent="0.25">
      <c r="A11" s="50" t="s">
        <v>99</v>
      </c>
      <c r="B11" s="49">
        <v>0</v>
      </c>
    </row>
    <row r="12" spans="1:2" x14ac:dyDescent="0.25">
      <c r="A12" s="50" t="s">
        <v>8</v>
      </c>
      <c r="B12" s="49">
        <v>0</v>
      </c>
    </row>
    <row r="13" spans="1:2" x14ac:dyDescent="0.25">
      <c r="A13" s="44" t="s">
        <v>79</v>
      </c>
      <c r="B13" s="49">
        <v>0</v>
      </c>
    </row>
    <row r="14" spans="1:2" x14ac:dyDescent="0.25">
      <c r="A14" s="44" t="s">
        <v>25</v>
      </c>
      <c r="B14" s="49">
        <v>0</v>
      </c>
    </row>
    <row r="15" spans="1:2" x14ac:dyDescent="0.25">
      <c r="A15" s="44" t="s">
        <v>33</v>
      </c>
      <c r="B15" s="49">
        <v>0</v>
      </c>
    </row>
    <row r="16" spans="1:2" x14ac:dyDescent="0.25">
      <c r="A16" s="50" t="s">
        <v>18</v>
      </c>
      <c r="B16" s="49">
        <v>0</v>
      </c>
    </row>
    <row r="17" spans="1:2" x14ac:dyDescent="0.25">
      <c r="A17" s="50" t="s">
        <v>83</v>
      </c>
      <c r="B17" s="49">
        <v>0</v>
      </c>
    </row>
    <row r="18" spans="1:2" x14ac:dyDescent="0.25">
      <c r="A18" s="50" t="s">
        <v>12</v>
      </c>
      <c r="B18" s="49">
        <v>0</v>
      </c>
    </row>
    <row r="19" spans="1:2" x14ac:dyDescent="0.25">
      <c r="A19" s="50" t="s">
        <v>16</v>
      </c>
      <c r="B19" s="49">
        <v>3</v>
      </c>
    </row>
    <row r="20" spans="1:2" x14ac:dyDescent="0.25">
      <c r="A20" s="50" t="s">
        <v>30</v>
      </c>
      <c r="B20" s="49">
        <v>6</v>
      </c>
    </row>
    <row r="21" spans="1:2" x14ac:dyDescent="0.25">
      <c r="A21" s="47" t="s">
        <v>23</v>
      </c>
      <c r="B21" s="48">
        <v>12</v>
      </c>
    </row>
    <row r="22" spans="1:2" x14ac:dyDescent="0.25">
      <c r="A22" s="44" t="s">
        <v>77</v>
      </c>
      <c r="B22" s="49">
        <v>18</v>
      </c>
    </row>
    <row r="23" spans="1:2" x14ac:dyDescent="0.25">
      <c r="A23" s="50" t="s">
        <v>14</v>
      </c>
      <c r="B23" s="49">
        <v>18</v>
      </c>
    </row>
    <row r="24" spans="1:2" x14ac:dyDescent="0.25">
      <c r="A24" s="50" t="s">
        <v>13</v>
      </c>
      <c r="B24" s="49">
        <v>21</v>
      </c>
    </row>
    <row r="25" spans="1:2" x14ac:dyDescent="0.25">
      <c r="A25" s="50" t="s">
        <v>5</v>
      </c>
      <c r="B25" s="49">
        <v>23</v>
      </c>
    </row>
    <row r="26" spans="1:2" x14ac:dyDescent="0.25">
      <c r="A26" s="50" t="s">
        <v>4</v>
      </c>
      <c r="B26" s="49">
        <v>25</v>
      </c>
    </row>
    <row r="27" spans="1:2" x14ac:dyDescent="0.25">
      <c r="A27" s="50" t="s">
        <v>19</v>
      </c>
      <c r="B27" s="49">
        <v>26</v>
      </c>
    </row>
    <row r="28" spans="1:2" x14ac:dyDescent="0.25">
      <c r="A28" s="50" t="s">
        <v>10</v>
      </c>
      <c r="B28" s="49">
        <v>28</v>
      </c>
    </row>
    <row r="29" spans="1:2" x14ac:dyDescent="0.25">
      <c r="A29" s="50" t="s">
        <v>2</v>
      </c>
      <c r="B29" s="49">
        <v>36</v>
      </c>
    </row>
    <row r="30" spans="1:2" x14ac:dyDescent="0.25">
      <c r="A30" s="50" t="s">
        <v>17</v>
      </c>
      <c r="B30" s="49">
        <v>36</v>
      </c>
    </row>
    <row r="31" spans="1:2" x14ac:dyDescent="0.25">
      <c r="A31" s="44" t="s">
        <v>24</v>
      </c>
      <c r="B31" s="49">
        <v>38</v>
      </c>
    </row>
    <row r="32" spans="1:2" x14ac:dyDescent="0.25">
      <c r="A32" s="50" t="s">
        <v>82</v>
      </c>
      <c r="B32" s="49">
        <v>38</v>
      </c>
    </row>
    <row r="33" spans="1:2" x14ac:dyDescent="0.25">
      <c r="A33" s="50" t="s">
        <v>9</v>
      </c>
      <c r="B33" s="49">
        <v>38</v>
      </c>
    </row>
    <row r="34" spans="1:2" x14ac:dyDescent="0.25">
      <c r="A34" s="50" t="s">
        <v>11</v>
      </c>
      <c r="B34" s="49">
        <v>38</v>
      </c>
    </row>
    <row r="35" spans="1:2" x14ac:dyDescent="0.25">
      <c r="A35" s="50" t="s">
        <v>104</v>
      </c>
      <c r="B35" s="49">
        <v>38</v>
      </c>
    </row>
    <row r="36" spans="1:2" x14ac:dyDescent="0.25">
      <c r="A36" s="50" t="s">
        <v>6</v>
      </c>
      <c r="B36" s="49">
        <v>40</v>
      </c>
    </row>
    <row r="37" spans="1:2" x14ac:dyDescent="0.25">
      <c r="A37" s="50" t="s">
        <v>26</v>
      </c>
      <c r="B37" s="65">
        <v>50</v>
      </c>
    </row>
    <row r="38" spans="1:2" x14ac:dyDescent="0.25">
      <c r="A38" s="44" t="s">
        <v>3</v>
      </c>
      <c r="B38" s="49">
        <v>50</v>
      </c>
    </row>
    <row r="39" spans="1:2" x14ac:dyDescent="0.25">
      <c r="A39" s="50" t="s">
        <v>21</v>
      </c>
      <c r="B39" s="76">
        <v>58</v>
      </c>
    </row>
    <row r="40" spans="1:2" x14ac:dyDescent="0.25">
      <c r="A40" s="50" t="s">
        <v>64</v>
      </c>
      <c r="B40" s="76">
        <v>152</v>
      </c>
    </row>
    <row r="41" spans="1:2" ht="18.75" x14ac:dyDescent="0.3">
      <c r="A41" s="9"/>
      <c r="B41" s="32">
        <f>SUM(B2:B40)</f>
        <v>792</v>
      </c>
    </row>
  </sheetData>
  <sortState xmlns:xlrd2="http://schemas.microsoft.com/office/spreadsheetml/2017/richdata2" ref="A2:B41">
    <sortCondition ref="B1:B41"/>
  </sortState>
  <printOptions verticalCentered="1"/>
  <pageMargins left="0.23622047244094491" right="0.23622047244094491" top="0.74803149606299213" bottom="0.74803149606299213" header="0.31496062992125984" footer="0.31496062992125984"/>
  <pageSetup paperSize="9" scale="44" orientation="portrait" r:id="rId1"/>
  <headerFooter>
    <oddFooter>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2"/>
  <sheetViews>
    <sheetView zoomScaleNormal="100" workbookViewId="0">
      <selection activeCell="W20" sqref="W20"/>
    </sheetView>
  </sheetViews>
  <sheetFormatPr defaultRowHeight="15" x14ac:dyDescent="0.25"/>
  <cols>
    <col min="1" max="1" width="42" customWidth="1"/>
    <col min="2" max="2" width="30.85546875" customWidth="1"/>
    <col min="5" max="5" width="8.28515625" customWidth="1"/>
  </cols>
  <sheetData>
    <row r="1" spans="1:5" x14ac:dyDescent="0.25">
      <c r="A1" s="51" t="s">
        <v>53</v>
      </c>
      <c r="B1" s="51" t="s">
        <v>54</v>
      </c>
      <c r="E1" s="15"/>
    </row>
    <row r="2" spans="1:5" x14ac:dyDescent="0.25">
      <c r="A2" s="77" t="s">
        <v>80</v>
      </c>
      <c r="B2" s="78">
        <v>0</v>
      </c>
      <c r="E2" s="1"/>
    </row>
    <row r="3" spans="1:5" x14ac:dyDescent="0.25">
      <c r="A3" s="42" t="s">
        <v>32</v>
      </c>
      <c r="B3" s="52">
        <v>0</v>
      </c>
      <c r="E3" s="1"/>
    </row>
    <row r="4" spans="1:5" x14ac:dyDescent="0.25">
      <c r="A4" s="44" t="s">
        <v>33</v>
      </c>
      <c r="B4" s="54">
        <v>0</v>
      </c>
      <c r="E4" s="1"/>
    </row>
    <row r="5" spans="1:5" x14ac:dyDescent="0.25">
      <c r="A5" s="44" t="s">
        <v>26</v>
      </c>
      <c r="B5" s="54">
        <v>0</v>
      </c>
      <c r="E5" s="1"/>
    </row>
    <row r="6" spans="1:5" x14ac:dyDescent="0.25">
      <c r="A6" s="44" t="s">
        <v>8</v>
      </c>
      <c r="B6" s="54">
        <v>0</v>
      </c>
      <c r="E6" s="1"/>
    </row>
    <row r="7" spans="1:5" x14ac:dyDescent="0.25">
      <c r="A7" s="44" t="s">
        <v>25</v>
      </c>
      <c r="B7" s="54">
        <v>0</v>
      </c>
      <c r="E7" s="1"/>
    </row>
    <row r="8" spans="1:5" x14ac:dyDescent="0.25">
      <c r="A8" s="44" t="s">
        <v>24</v>
      </c>
      <c r="B8" s="54">
        <v>0</v>
      </c>
      <c r="E8" s="1"/>
    </row>
    <row r="9" spans="1:5" x14ac:dyDescent="0.25">
      <c r="A9" s="44" t="s">
        <v>27</v>
      </c>
      <c r="B9" s="54">
        <v>0</v>
      </c>
      <c r="E9" s="13"/>
    </row>
    <row r="10" spans="1:5" x14ac:dyDescent="0.25">
      <c r="A10" s="53" t="s">
        <v>78</v>
      </c>
      <c r="B10" s="54">
        <v>0</v>
      </c>
      <c r="E10" s="1"/>
    </row>
    <row r="11" spans="1:5" x14ac:dyDescent="0.25">
      <c r="A11" s="53" t="s">
        <v>7</v>
      </c>
      <c r="B11" s="54">
        <v>0</v>
      </c>
      <c r="E11" s="1"/>
    </row>
    <row r="12" spans="1:5" x14ac:dyDescent="0.25">
      <c r="A12" s="44" t="s">
        <v>83</v>
      </c>
      <c r="B12" s="54">
        <f>6-6</f>
        <v>0</v>
      </c>
      <c r="E12" s="1"/>
    </row>
    <row r="13" spans="1:5" x14ac:dyDescent="0.25">
      <c r="A13" s="53" t="s">
        <v>15</v>
      </c>
      <c r="B13" s="54">
        <v>0</v>
      </c>
      <c r="E13" s="1"/>
    </row>
    <row r="14" spans="1:5" x14ac:dyDescent="0.25">
      <c r="A14" s="44" t="s">
        <v>22</v>
      </c>
      <c r="B14" s="54">
        <v>0</v>
      </c>
      <c r="E14" s="1"/>
    </row>
    <row r="15" spans="1:5" x14ac:dyDescent="0.25">
      <c r="A15" s="53" t="s">
        <v>89</v>
      </c>
      <c r="B15" s="54">
        <v>0</v>
      </c>
      <c r="E15" s="1"/>
    </row>
    <row r="16" spans="1:5" x14ac:dyDescent="0.25">
      <c r="A16" s="53" t="s">
        <v>99</v>
      </c>
      <c r="B16" s="54">
        <v>0</v>
      </c>
      <c r="E16" s="1"/>
    </row>
    <row r="17" spans="1:5" x14ac:dyDescent="0.25">
      <c r="A17" s="53" t="s">
        <v>77</v>
      </c>
      <c r="B17" s="54">
        <v>0</v>
      </c>
      <c r="E17" s="1"/>
    </row>
    <row r="18" spans="1:5" x14ac:dyDescent="0.25">
      <c r="A18" s="53" t="s">
        <v>10</v>
      </c>
      <c r="B18" s="54">
        <v>0</v>
      </c>
      <c r="E18" s="1"/>
    </row>
    <row r="19" spans="1:5" x14ac:dyDescent="0.25">
      <c r="A19" s="53" t="s">
        <v>104</v>
      </c>
      <c r="B19" s="54">
        <v>0</v>
      </c>
      <c r="E19" s="1"/>
    </row>
    <row r="20" spans="1:5" x14ac:dyDescent="0.25">
      <c r="A20" s="83" t="s">
        <v>82</v>
      </c>
      <c r="B20" s="84">
        <v>0</v>
      </c>
      <c r="E20" s="1"/>
    </row>
    <row r="21" spans="1:5" x14ac:dyDescent="0.25">
      <c r="A21" s="53" t="s">
        <v>18</v>
      </c>
      <c r="B21" s="54">
        <v>0</v>
      </c>
      <c r="E21" s="1"/>
    </row>
    <row r="22" spans="1:5" x14ac:dyDescent="0.25">
      <c r="A22" s="53" t="s">
        <v>12</v>
      </c>
      <c r="B22" s="54">
        <v>0</v>
      </c>
      <c r="E22" s="1"/>
    </row>
    <row r="23" spans="1:5" x14ac:dyDescent="0.25">
      <c r="A23" s="44" t="s">
        <v>3</v>
      </c>
      <c r="B23" s="54">
        <v>6</v>
      </c>
      <c r="E23" s="1"/>
    </row>
    <row r="24" spans="1:5" x14ac:dyDescent="0.25">
      <c r="A24" s="53" t="s">
        <v>20</v>
      </c>
      <c r="B24" s="54">
        <v>6</v>
      </c>
      <c r="E24" s="1"/>
    </row>
    <row r="25" spans="1:5" x14ac:dyDescent="0.25">
      <c r="A25" s="53" t="s">
        <v>9</v>
      </c>
      <c r="B25" s="54">
        <v>11</v>
      </c>
      <c r="E25" s="1"/>
    </row>
    <row r="26" spans="1:5" x14ac:dyDescent="0.25">
      <c r="A26" s="53" t="s">
        <v>23</v>
      </c>
      <c r="B26" s="54">
        <v>18</v>
      </c>
      <c r="E26" s="1"/>
    </row>
    <row r="27" spans="1:5" x14ac:dyDescent="0.25">
      <c r="A27" s="53" t="s">
        <v>19</v>
      </c>
      <c r="B27" s="54">
        <v>18</v>
      </c>
      <c r="E27" s="1"/>
    </row>
    <row r="28" spans="1:5" x14ac:dyDescent="0.25">
      <c r="A28" s="53" t="s">
        <v>14</v>
      </c>
      <c r="B28" s="54">
        <v>20</v>
      </c>
      <c r="E28" s="1"/>
    </row>
    <row r="29" spans="1:5" x14ac:dyDescent="0.25">
      <c r="A29" s="53" t="s">
        <v>11</v>
      </c>
      <c r="B29" s="54">
        <v>22</v>
      </c>
      <c r="E29" s="1"/>
    </row>
    <row r="30" spans="1:5" x14ac:dyDescent="0.25">
      <c r="A30" s="53" t="s">
        <v>6</v>
      </c>
      <c r="B30" s="54">
        <v>24</v>
      </c>
    </row>
    <row r="31" spans="1:5" x14ac:dyDescent="0.25">
      <c r="A31" s="53" t="s">
        <v>13</v>
      </c>
      <c r="B31" s="54">
        <v>24</v>
      </c>
    </row>
    <row r="32" spans="1:5" x14ac:dyDescent="0.25">
      <c r="A32" s="53" t="s">
        <v>16</v>
      </c>
      <c r="B32" s="54">
        <v>25</v>
      </c>
    </row>
    <row r="33" spans="1:2" x14ac:dyDescent="0.25">
      <c r="A33" s="53" t="s">
        <v>4</v>
      </c>
      <c r="B33" s="54">
        <v>30</v>
      </c>
    </row>
    <row r="34" spans="1:2" x14ac:dyDescent="0.25">
      <c r="A34" s="53" t="s">
        <v>30</v>
      </c>
      <c r="B34" s="54">
        <v>32</v>
      </c>
    </row>
    <row r="35" spans="1:2" x14ac:dyDescent="0.25">
      <c r="A35" s="53" t="s">
        <v>21</v>
      </c>
      <c r="B35" s="54">
        <f>54-18</f>
        <v>36</v>
      </c>
    </row>
    <row r="36" spans="1:2" x14ac:dyDescent="0.25">
      <c r="A36" s="64" t="s">
        <v>64</v>
      </c>
      <c r="B36" s="52">
        <v>38</v>
      </c>
    </row>
    <row r="37" spans="1:2" x14ac:dyDescent="0.25">
      <c r="A37" s="53" t="s">
        <v>1</v>
      </c>
      <c r="B37" s="54">
        <v>38</v>
      </c>
    </row>
    <row r="38" spans="1:2" x14ac:dyDescent="0.25">
      <c r="A38" s="53" t="s">
        <v>79</v>
      </c>
      <c r="B38" s="70">
        <v>61</v>
      </c>
    </row>
    <row r="39" spans="1:2" x14ac:dyDescent="0.25">
      <c r="A39" s="53" t="s">
        <v>2</v>
      </c>
      <c r="B39" s="70">
        <v>61</v>
      </c>
    </row>
    <row r="40" spans="1:2" x14ac:dyDescent="0.25">
      <c r="A40" s="53" t="s">
        <v>17</v>
      </c>
      <c r="B40" s="70">
        <v>64</v>
      </c>
    </row>
    <row r="41" spans="1:2" x14ac:dyDescent="0.25">
      <c r="A41" s="44" t="s">
        <v>5</v>
      </c>
      <c r="B41" s="70">
        <v>74</v>
      </c>
    </row>
    <row r="42" spans="1:2" ht="18.75" x14ac:dyDescent="0.3">
      <c r="A42" s="9"/>
      <c r="B42" s="67">
        <f>SUM(B2:B41)</f>
        <v>608</v>
      </c>
    </row>
  </sheetData>
  <sortState xmlns:xlrd2="http://schemas.microsoft.com/office/spreadsheetml/2017/richdata2" ref="A2:B42">
    <sortCondition ref="B1:B42"/>
  </sortState>
  <printOptions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Ore totali 2000-2024</vt:lpstr>
      <vt:lpstr>Oreperbranca</vt:lpstr>
      <vt:lpstr>OretotaliArticolazioni</vt:lpstr>
      <vt:lpstr>Demografia Distretti</vt:lpstr>
      <vt:lpstr>OreperbrancheB1</vt:lpstr>
      <vt:lpstr>OreperbrancheB2</vt:lpstr>
      <vt:lpstr>OreperbrancheMS</vt:lpstr>
      <vt:lpstr>OreperbrancheTT</vt:lpstr>
      <vt:lpstr>OreperbrancheNE</vt:lpstr>
      <vt:lpstr>Oreperbranche</vt:lpstr>
      <vt:lpstr>Oreperbrancheperabitante</vt:lpstr>
      <vt:lpstr>Specialisti per branca</vt:lpstr>
      <vt:lpstr>Localizzazione Veterinari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Maurizio Iazeolla</cp:lastModifiedBy>
  <cp:lastPrinted>2024-02-28T11:45:29Z</cp:lastPrinted>
  <dcterms:created xsi:type="dcterms:W3CDTF">2017-09-24T20:10:38Z</dcterms:created>
  <dcterms:modified xsi:type="dcterms:W3CDTF">2025-01-28T12:32:19Z</dcterms:modified>
</cp:coreProperties>
</file>